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clivelodge/Desktop/WTYFC/"/>
    </mc:Choice>
  </mc:AlternateContent>
  <xr:revisionPtr revIDLastSave="0" documentId="13_ncr:1_{DC149B00-3439-D94C-8E5E-74B0A6C38633}" xr6:coauthVersionLast="45" xr6:coauthVersionMax="45" xr10:uidLastSave="{00000000-0000-0000-0000-000000000000}"/>
  <bookViews>
    <workbookView xWindow="600" yWindow="460" windowWidth="49940" windowHeight="26680" tabRatio="500" activeTab="1" xr2:uid="{00000000-000D-0000-FFFF-FFFF00000000}"/>
  </bookViews>
  <sheets>
    <sheet name="HOME KITS" sheetId="2" r:id="rId1"/>
    <sheet name="TEAM WEAR" sheetId="6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4" i="6" l="1"/>
  <c r="E44" i="6"/>
  <c r="D44" i="6"/>
  <c r="C44" i="6"/>
  <c r="E41" i="6"/>
  <c r="F41" i="6" s="1"/>
  <c r="F45" i="6" s="1"/>
  <c r="L25" i="6" s="1"/>
  <c r="D41" i="6"/>
  <c r="C41" i="6"/>
  <c r="F34" i="6"/>
  <c r="E34" i="6"/>
  <c r="D34" i="6"/>
  <c r="C34" i="6"/>
  <c r="G34" i="6" s="1"/>
  <c r="F26" i="6"/>
  <c r="E26" i="6"/>
  <c r="D26" i="6"/>
  <c r="C26" i="6"/>
  <c r="G26" i="6" s="1"/>
  <c r="L18" i="6"/>
  <c r="K18" i="6"/>
  <c r="J18" i="6"/>
  <c r="I18" i="6"/>
  <c r="H18" i="6"/>
  <c r="G18" i="6"/>
  <c r="F18" i="6"/>
  <c r="E18" i="6"/>
  <c r="D18" i="6"/>
  <c r="M18" i="6" s="1"/>
  <c r="M19" i="6" s="1"/>
  <c r="L23" i="6" s="1"/>
  <c r="C18" i="6"/>
  <c r="L10" i="6"/>
  <c r="K10" i="6"/>
  <c r="J10" i="6"/>
  <c r="I10" i="6"/>
  <c r="H10" i="6"/>
  <c r="G10" i="6"/>
  <c r="F10" i="6"/>
  <c r="E10" i="6"/>
  <c r="D10" i="6"/>
  <c r="C10" i="6"/>
  <c r="M10" i="6" s="1"/>
  <c r="G35" i="6" l="1"/>
  <c r="L24" i="6" s="1"/>
  <c r="L26" i="6" s="1"/>
  <c r="K54" i="6" s="1"/>
  <c r="D44" i="2" l="1"/>
  <c r="E44" i="2"/>
  <c r="C44" i="2"/>
  <c r="F44" i="2" s="1"/>
  <c r="E41" i="2"/>
  <c r="D41" i="2"/>
  <c r="C41" i="2"/>
  <c r="F34" i="2"/>
  <c r="E34" i="2"/>
  <c r="D34" i="2"/>
  <c r="C34" i="2"/>
  <c r="F26" i="2"/>
  <c r="E26" i="2"/>
  <c r="D26" i="2"/>
  <c r="C26" i="2"/>
  <c r="J18" i="2"/>
  <c r="I18" i="2"/>
  <c r="G18" i="2"/>
  <c r="F18" i="2"/>
  <c r="E18" i="2"/>
  <c r="D18" i="2"/>
  <c r="J10" i="2"/>
  <c r="I10" i="2"/>
  <c r="G10" i="2"/>
  <c r="F10" i="2"/>
  <c r="E10" i="2"/>
  <c r="D10" i="2"/>
  <c r="C18" i="2"/>
  <c r="C10" i="2"/>
  <c r="F41" i="2" l="1"/>
  <c r="F45" i="2" s="1"/>
  <c r="J25" i="2" s="1"/>
  <c r="G26" i="2"/>
  <c r="G34" i="2"/>
  <c r="K18" i="2"/>
  <c r="K10" i="2"/>
  <c r="G35" i="2" l="1"/>
  <c r="J24" i="2" s="1"/>
  <c r="K19" i="2"/>
  <c r="J23" i="2" s="1"/>
  <c r="J26" i="2" l="1"/>
  <c r="J51" i="2" l="1"/>
</calcChain>
</file>

<file path=xl/sharedStrings.xml><?xml version="1.0" encoding="utf-8"?>
<sst xmlns="http://schemas.openxmlformats.org/spreadsheetml/2006/main" count="265" uniqueCount="142">
  <si>
    <t>LONG SLEEVE</t>
  </si>
  <si>
    <t>SHORT SLEEVE</t>
  </si>
  <si>
    <t>XSY      - 24/26</t>
  </si>
  <si>
    <t>SY        - 26/28</t>
  </si>
  <si>
    <t>MY     -  28/30</t>
  </si>
  <si>
    <t>LY       -  30/32</t>
  </si>
  <si>
    <t>XS       - 32/34</t>
  </si>
  <si>
    <t xml:space="preserve">S         - 34/36 </t>
  </si>
  <si>
    <t>M       - 38/40</t>
  </si>
  <si>
    <t>L         - 42/40</t>
  </si>
  <si>
    <t>XL     -  46/48</t>
  </si>
  <si>
    <t>XXL   -  50/52</t>
  </si>
  <si>
    <t>XSY    -  20/22</t>
  </si>
  <si>
    <t>SY      -  22/24</t>
  </si>
  <si>
    <t>MY    -  24/26</t>
  </si>
  <si>
    <t>LY     -  26/28</t>
  </si>
  <si>
    <t xml:space="preserve">XS     - 28/30 </t>
  </si>
  <si>
    <t xml:space="preserve">S      -  30/32  </t>
  </si>
  <si>
    <t>M    -  32/34</t>
  </si>
  <si>
    <t>L      - 36/38</t>
  </si>
  <si>
    <t>XL     - 40</t>
  </si>
  <si>
    <t>XXL   - 42</t>
  </si>
  <si>
    <t>MINI         (12-2)</t>
  </si>
  <si>
    <t>JUNIOR     (3-6)</t>
  </si>
  <si>
    <t>SENIOR   (7-12)</t>
  </si>
  <si>
    <t>MITRE GUARD GOALKEEPER BOTTOMS</t>
  </si>
  <si>
    <t>SHORTS</t>
  </si>
  <si>
    <t>TOTAL</t>
  </si>
  <si>
    <t>SPONSOR LOGO</t>
  </si>
  <si>
    <t xml:space="preserve">WICKFORD TOWN </t>
  </si>
  <si>
    <t>PRINTED ON BACK</t>
  </si>
  <si>
    <t>NUMBERS</t>
  </si>
  <si>
    <t>COST</t>
  </si>
  <si>
    <t>ADD £2 EACH DIGIT</t>
  </si>
  <si>
    <t>WANTED ON SHIRTS</t>
  </si>
  <si>
    <t>PLEASE PROVIDE</t>
  </si>
  <si>
    <t xml:space="preserve">LARGE ON BACK </t>
  </si>
  <si>
    <t>£7.00 PER PAIR</t>
  </si>
  <si>
    <t>£8.00 PER PAIR</t>
  </si>
  <si>
    <t>£5.50 PER PAIR</t>
  </si>
  <si>
    <t>£6 PER PAIR</t>
  </si>
  <si>
    <t>BADGED</t>
  </si>
  <si>
    <t xml:space="preserve">ADD </t>
  </si>
  <si>
    <t>£4.00 PER SHIRT</t>
  </si>
  <si>
    <t>£15.00 EACH</t>
  </si>
  <si>
    <t>£17.00 EACH</t>
  </si>
  <si>
    <t>ORANGE = £21</t>
  </si>
  <si>
    <t>GREY = £21</t>
  </si>
  <si>
    <t>ORANGE = £24</t>
  </si>
  <si>
    <t>GREY = £24</t>
  </si>
  <si>
    <t>SHORTS  = £15.00</t>
  </si>
  <si>
    <t>TROUSERS = £25.00</t>
  </si>
  <si>
    <t>TROUSERS = £22</t>
  </si>
  <si>
    <t>SHORTS = £18.00</t>
  </si>
  <si>
    <t xml:space="preserve">BADGED </t>
  </si>
  <si>
    <t>GOALKEEPER GUARD JERSEY</t>
  </si>
  <si>
    <t xml:space="preserve">MITRE CHARGE JERSEY </t>
  </si>
  <si>
    <t>YELLOW/EMERALD WITH CLUB BADGE</t>
  </si>
  <si>
    <t xml:space="preserve">                                   YOUTH    </t>
  </si>
  <si>
    <t xml:space="preserve">                                    ADULT </t>
  </si>
  <si>
    <t xml:space="preserve">                              YOUTH  </t>
  </si>
  <si>
    <t xml:space="preserve">                                ADULT </t>
  </si>
  <si>
    <t>BLACK (GK)</t>
  </si>
  <si>
    <t>YELLOW (AWAY)</t>
  </si>
  <si>
    <t>EMERALD (HOME)</t>
  </si>
  <si>
    <t>MAROON</t>
  </si>
  <si>
    <t>MAROON (AWAY)</t>
  </si>
  <si>
    <t xml:space="preserve">           COST</t>
  </si>
  <si>
    <t>SHORTS   -   TOTAL =</t>
  </si>
  <si>
    <t>SOCKS   -  TOTAL  =</t>
  </si>
  <si>
    <t>SHIRT  -  TOTAL   =</t>
  </si>
  <si>
    <t xml:space="preserve">SHORTS   -----   MITRE METRIC II </t>
  </si>
  <si>
    <t>SOCKS   -----  MITRE DIVISION</t>
  </si>
  <si>
    <t>TOTAL COSTS</t>
  </si>
  <si>
    <t>TOTAL AMOUNT FOR KIT ORDER</t>
  </si>
  <si>
    <t>SHIRTS</t>
  </si>
  <si>
    <t>SOCKS</t>
  </si>
  <si>
    <t xml:space="preserve">TOTAL AMOUNT </t>
  </si>
  <si>
    <t xml:space="preserve">                       YOUTH  </t>
  </si>
  <si>
    <t xml:space="preserve">                         ADULT</t>
  </si>
  <si>
    <t>RAIN JACKET</t>
  </si>
  <si>
    <t>£22.00 EACH</t>
  </si>
  <si>
    <t>£26.00 EACH</t>
  </si>
  <si>
    <t>TRACK JACKET</t>
  </si>
  <si>
    <t>1/4 ZIP</t>
  </si>
  <si>
    <t>HOODY</t>
  </si>
  <si>
    <t>£20.00 EACH</t>
  </si>
  <si>
    <t>£23.00 EACH</t>
  </si>
  <si>
    <t>£27.00 EACH</t>
  </si>
  <si>
    <t>NUMBERS OR INITIALS</t>
  </si>
  <si>
    <t xml:space="preserve">ON FRONT </t>
  </si>
  <si>
    <t>£4.00 PER LOGO</t>
  </si>
  <si>
    <t>MANAGERS POLO</t>
  </si>
  <si>
    <t>MANAGERS/TRAINING  TEE</t>
  </si>
  <si>
    <t>£18.00 EACH</t>
  </si>
  <si>
    <t>£16.00 EACH</t>
  </si>
  <si>
    <t>£14.00 EACH</t>
  </si>
  <si>
    <t>BLACK (TRAINING)</t>
  </si>
  <si>
    <t>MAROON (TRAINING)</t>
  </si>
  <si>
    <t>TRACK PANTS</t>
  </si>
  <si>
    <t>N/A</t>
  </si>
  <si>
    <t xml:space="preserve">BLACK MANAGERS </t>
  </si>
  <si>
    <t>SHORTS  (POCKETS)</t>
  </si>
  <si>
    <t xml:space="preserve">BLACK </t>
  </si>
  <si>
    <t>YELLOW</t>
  </si>
  <si>
    <t xml:space="preserve">       MANAGERS SHORTS</t>
  </si>
  <si>
    <t xml:space="preserve">         TRAINING SHORTS</t>
  </si>
  <si>
    <t xml:space="preserve">          RAIN JACKET</t>
  </si>
  <si>
    <t>MANAGER/TRAINING TEE SHIRT</t>
  </si>
  <si>
    <t xml:space="preserve">                                          1/4 ZIP TOP </t>
  </si>
  <si>
    <t xml:space="preserve">                            HOODY</t>
  </si>
  <si>
    <t xml:space="preserve">       TRACK TOP</t>
  </si>
  <si>
    <t>WICKFORD TOWN CLUB TRAINING KIT ORDER FORM</t>
  </si>
  <si>
    <t>WICKFORD TOWN CLUB HOME KIT ORDER FORM</t>
  </si>
  <si>
    <t>ORDER  DETAILS</t>
  </si>
  <si>
    <t>EMAIL:</t>
  </si>
  <si>
    <t>MOBILE:</t>
  </si>
  <si>
    <t>TEAM NAME AND AGE GROUP:</t>
  </si>
  <si>
    <t>NAME;</t>
  </si>
  <si>
    <t xml:space="preserve">ALL ORDERS TO PUT THROUGH TEAM FUNDS </t>
  </si>
  <si>
    <t>ALL ORDERS MUST BE EMAILED TO THE CONTACTS BELOW.</t>
  </si>
  <si>
    <t>NEIL COX</t>
  </si>
  <si>
    <t>CRAIG VICTORY</t>
  </si>
  <si>
    <t>ATEEK RAHMAN</t>
  </si>
  <si>
    <t>CLIVE LODGE</t>
  </si>
  <si>
    <t>MINI SOCCER</t>
  </si>
  <si>
    <t>YOUTH FOOTBALL</t>
  </si>
  <si>
    <t xml:space="preserve">ADULTS </t>
  </si>
  <si>
    <t>clive@wickfordtown.co.uk</t>
  </si>
  <si>
    <t>07775 871977</t>
  </si>
  <si>
    <t>07973 507034</t>
  </si>
  <si>
    <t>07971 340017</t>
  </si>
  <si>
    <t>07776 300393</t>
  </si>
  <si>
    <t>CLUB DONATION INVOICE DETAILS</t>
  </si>
  <si>
    <t>ORDER AMOUNT</t>
  </si>
  <si>
    <t>neil@wickfordtown.co.uk</t>
  </si>
  <si>
    <t>craig@wickfordtown.co.uk</t>
  </si>
  <si>
    <t>ateek@wickfordtown.co.uk</t>
  </si>
  <si>
    <t>BENCH COAT</t>
  </si>
  <si>
    <t>£40 EACH</t>
  </si>
  <si>
    <t>£45 EACH</t>
  </si>
  <si>
    <t xml:space="preserve">U10 LIONS TEAM FUND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</si>
</sst>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£&quot;#,##0_);[Red]\(&quot;£&quot;#,##0\)"/>
    <numFmt numFmtId="164" formatCode="&quot;£&quot;#,##0.00"/>
  </numFmts>
  <fonts count="37" x14ac:knownFonts="1"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24"/>
      <color rgb="FF00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24"/>
      <color rgb="FF008000"/>
      <name val="Calibri"/>
      <family val="2"/>
      <scheme val="minor"/>
    </font>
    <font>
      <b/>
      <i/>
      <sz val="48"/>
      <color rgb="FF008000"/>
      <name val="Calibri"/>
      <family val="2"/>
      <scheme val="minor"/>
    </font>
    <font>
      <b/>
      <i/>
      <sz val="24"/>
      <name val="Calibri"/>
      <family val="2"/>
      <scheme val="minor"/>
    </font>
    <font>
      <b/>
      <i/>
      <sz val="24"/>
      <color rgb="FF00B05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26"/>
      <color rgb="FF000000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22"/>
      <color rgb="FFFF0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u/>
      <sz val="18"/>
      <color theme="10"/>
      <name val="Calibri"/>
      <family val="2"/>
      <scheme val="minor"/>
    </font>
    <font>
      <b/>
      <i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4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71">
    <xf numFmtId="0" fontId="0" fillId="0" borderId="0" xfId="0"/>
    <xf numFmtId="0" fontId="4" fillId="0" borderId="0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17" fillId="2" borderId="3" xfId="0" applyFont="1" applyFill="1" applyBorder="1"/>
    <xf numFmtId="0" fontId="5" fillId="0" borderId="0" xfId="0" applyFont="1"/>
    <xf numFmtId="0" fontId="3" fillId="2" borderId="12" xfId="0" applyFont="1" applyFill="1" applyBorder="1"/>
    <xf numFmtId="6" fontId="5" fillId="2" borderId="13" xfId="0" applyNumberFormat="1" applyFont="1" applyFill="1" applyBorder="1"/>
    <xf numFmtId="0" fontId="12" fillId="2" borderId="14" xfId="0" applyFont="1" applyFill="1" applyBorder="1"/>
    <xf numFmtId="0" fontId="16" fillId="0" borderId="9" xfId="0" applyFont="1" applyBorder="1"/>
    <xf numFmtId="0" fontId="16" fillId="0" borderId="10" xfId="0" applyFont="1" applyBorder="1"/>
    <xf numFmtId="0" fontId="16" fillId="0" borderId="15" xfId="0" applyFont="1" applyBorder="1"/>
    <xf numFmtId="0" fontId="12" fillId="2" borderId="16" xfId="0" applyFont="1" applyFill="1" applyBorder="1"/>
    <xf numFmtId="0" fontId="16" fillId="0" borderId="11" xfId="0" applyFont="1" applyBorder="1"/>
    <xf numFmtId="0" fontId="3" fillId="2" borderId="13" xfId="0" applyFont="1" applyFill="1" applyBorder="1"/>
    <xf numFmtId="0" fontId="5" fillId="2" borderId="13" xfId="0" applyFont="1" applyFill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3" fillId="2" borderId="23" xfId="0" applyFont="1" applyFill="1" applyBorder="1"/>
    <xf numFmtId="0" fontId="5" fillId="2" borderId="23" xfId="0" applyFont="1" applyFill="1" applyBorder="1"/>
    <xf numFmtId="0" fontId="3" fillId="2" borderId="29" xfId="0" applyFont="1" applyFill="1" applyBorder="1"/>
    <xf numFmtId="6" fontId="5" fillId="2" borderId="30" xfId="0" applyNumberFormat="1" applyFont="1" applyFill="1" applyBorder="1"/>
    <xf numFmtId="0" fontId="5" fillId="2" borderId="16" xfId="0" applyFont="1" applyFill="1" applyBorder="1"/>
    <xf numFmtId="0" fontId="3" fillId="2" borderId="16" xfId="0" applyFont="1" applyFill="1" applyBorder="1"/>
    <xf numFmtId="6" fontId="5" fillId="2" borderId="14" xfId="0" applyNumberFormat="1" applyFont="1" applyFill="1" applyBorder="1"/>
    <xf numFmtId="0" fontId="0" fillId="2" borderId="18" xfId="0" applyFill="1" applyBorder="1"/>
    <xf numFmtId="0" fontId="5" fillId="2" borderId="19" xfId="0" applyFont="1" applyFill="1" applyBorder="1"/>
    <xf numFmtId="0" fontId="5" fillId="2" borderId="22" xfId="0" applyFont="1" applyFill="1" applyBorder="1"/>
    <xf numFmtId="0" fontId="5" fillId="2" borderId="18" xfId="0" applyFont="1" applyFill="1" applyBorder="1"/>
    <xf numFmtId="0" fontId="5" fillId="0" borderId="17" xfId="0" applyFont="1" applyBorder="1"/>
    <xf numFmtId="0" fontId="5" fillId="0" borderId="21" xfId="0" applyFont="1" applyBorder="1"/>
    <xf numFmtId="0" fontId="5" fillId="0" borderId="10" xfId="0" applyFont="1" applyBorder="1"/>
    <xf numFmtId="0" fontId="5" fillId="2" borderId="31" xfId="0" applyFont="1" applyFill="1" applyBorder="1"/>
    <xf numFmtId="0" fontId="5" fillId="0" borderId="9" xfId="0" applyFont="1" applyBorder="1"/>
    <xf numFmtId="0" fontId="5" fillId="0" borderId="22" xfId="0" applyFont="1" applyBorder="1"/>
    <xf numFmtId="0" fontId="0" fillId="2" borderId="35" xfId="0" applyFill="1" applyBorder="1"/>
    <xf numFmtId="0" fontId="4" fillId="0" borderId="0" xfId="0" applyFont="1" applyFill="1" applyBorder="1"/>
    <xf numFmtId="0" fontId="10" fillId="2" borderId="16" xfId="0" applyFont="1" applyFill="1" applyBorder="1"/>
    <xf numFmtId="0" fontId="5" fillId="2" borderId="12" xfId="0" applyFont="1" applyFill="1" applyBorder="1"/>
    <xf numFmtId="0" fontId="5" fillId="0" borderId="15" xfId="0" applyFont="1" applyBorder="1"/>
    <xf numFmtId="0" fontId="6" fillId="2" borderId="16" xfId="0" applyFont="1" applyFill="1" applyBorder="1"/>
    <xf numFmtId="0" fontId="18" fillId="2" borderId="16" xfId="0" applyFont="1" applyFill="1" applyBorder="1"/>
    <xf numFmtId="0" fontId="15" fillId="3" borderId="32" xfId="0" applyFont="1" applyFill="1" applyBorder="1"/>
    <xf numFmtId="0" fontId="5" fillId="2" borderId="0" xfId="0" applyFont="1" applyFill="1" applyBorder="1"/>
    <xf numFmtId="0" fontId="5" fillId="0" borderId="0" xfId="0" applyFont="1" applyFill="1" applyBorder="1"/>
    <xf numFmtId="0" fontId="3" fillId="2" borderId="18" xfId="0" applyFont="1" applyFill="1" applyBorder="1"/>
    <xf numFmtId="0" fontId="5" fillId="0" borderId="25" xfId="0" applyFont="1" applyBorder="1"/>
    <xf numFmtId="0" fontId="5" fillId="0" borderId="26" xfId="0" applyFont="1" applyBorder="1"/>
    <xf numFmtId="0" fontId="7" fillId="0" borderId="19" xfId="0" applyFont="1" applyBorder="1"/>
    <xf numFmtId="0" fontId="7" fillId="0" borderId="22" xfId="0" applyFont="1" applyBorder="1"/>
    <xf numFmtId="0" fontId="5" fillId="2" borderId="35" xfId="0" applyFont="1" applyFill="1" applyBorder="1"/>
    <xf numFmtId="0" fontId="3" fillId="0" borderId="0" xfId="0" applyFont="1" applyFill="1" applyBorder="1"/>
    <xf numFmtId="0" fontId="13" fillId="2" borderId="14" xfId="0" applyFont="1" applyFill="1" applyBorder="1"/>
    <xf numFmtId="0" fontId="13" fillId="2" borderId="3" xfId="0" applyFont="1" applyFill="1" applyBorder="1"/>
    <xf numFmtId="0" fontId="13" fillId="2" borderId="16" xfId="0" applyFont="1" applyFill="1" applyBorder="1"/>
    <xf numFmtId="0" fontId="5" fillId="0" borderId="24" xfId="0" applyFont="1" applyBorder="1"/>
    <xf numFmtId="0" fontId="5" fillId="0" borderId="33" xfId="0" applyFont="1" applyBorder="1"/>
    <xf numFmtId="0" fontId="5" fillId="0" borderId="34" xfId="0" applyFont="1" applyBorder="1"/>
    <xf numFmtId="0" fontId="1" fillId="2" borderId="12" xfId="0" applyFont="1" applyFill="1" applyBorder="1"/>
    <xf numFmtId="0" fontId="1" fillId="2" borderId="16" xfId="0" applyFont="1" applyFill="1" applyBorder="1"/>
    <xf numFmtId="0" fontId="5" fillId="2" borderId="32" xfId="0" applyFont="1" applyFill="1" applyBorder="1"/>
    <xf numFmtId="0" fontId="4" fillId="2" borderId="35" xfId="0" applyFont="1" applyFill="1" applyBorder="1"/>
    <xf numFmtId="0" fontId="20" fillId="2" borderId="12" xfId="0" applyFont="1" applyFill="1" applyBorder="1"/>
    <xf numFmtId="0" fontId="14" fillId="2" borderId="27" xfId="0" applyFont="1" applyFill="1" applyBorder="1"/>
    <xf numFmtId="0" fontId="1" fillId="2" borderId="31" xfId="0" applyFont="1" applyFill="1" applyBorder="1"/>
    <xf numFmtId="0" fontId="15" fillId="3" borderId="16" xfId="0" applyFont="1" applyFill="1" applyBorder="1"/>
    <xf numFmtId="0" fontId="5" fillId="0" borderId="38" xfId="0" applyFont="1" applyBorder="1"/>
    <xf numFmtId="0" fontId="5" fillId="0" borderId="37" xfId="0" applyFont="1" applyBorder="1"/>
    <xf numFmtId="0" fontId="12" fillId="2" borderId="38" xfId="0" applyFont="1" applyFill="1" applyBorder="1"/>
    <xf numFmtId="6" fontId="5" fillId="2" borderId="35" xfId="0" applyNumberFormat="1" applyFont="1" applyFill="1" applyBorder="1"/>
    <xf numFmtId="6" fontId="5" fillId="2" borderId="36" xfId="0" applyNumberFormat="1" applyFont="1" applyFill="1" applyBorder="1"/>
    <xf numFmtId="0" fontId="0" fillId="2" borderId="38" xfId="0" applyFill="1" applyBorder="1"/>
    <xf numFmtId="0" fontId="11" fillId="4" borderId="16" xfId="0" applyFont="1" applyFill="1" applyBorder="1"/>
    <xf numFmtId="0" fontId="0" fillId="4" borderId="27" xfId="0" applyFill="1" applyBorder="1"/>
    <xf numFmtId="0" fontId="0" fillId="4" borderId="29" xfId="0" applyFill="1" applyBorder="1"/>
    <xf numFmtId="0" fontId="5" fillId="0" borderId="28" xfId="0" applyFont="1" applyBorder="1"/>
    <xf numFmtId="0" fontId="0" fillId="0" borderId="0" xfId="0" applyFill="1" applyBorder="1"/>
    <xf numFmtId="0" fontId="15" fillId="3" borderId="3" xfId="0" applyFont="1" applyFill="1" applyBorder="1"/>
    <xf numFmtId="0" fontId="19" fillId="2" borderId="32" xfId="0" applyFont="1" applyFill="1" applyBorder="1"/>
    <xf numFmtId="0" fontId="23" fillId="3" borderId="3" xfId="0" applyFont="1" applyFill="1" applyBorder="1"/>
    <xf numFmtId="0" fontId="24" fillId="3" borderId="5" xfId="0" applyFont="1" applyFill="1" applyBorder="1"/>
    <xf numFmtId="0" fontId="21" fillId="3" borderId="3" xfId="0" applyFont="1" applyFill="1" applyBorder="1"/>
    <xf numFmtId="0" fontId="22" fillId="3" borderId="3" xfId="0" applyFont="1" applyFill="1" applyBorder="1"/>
    <xf numFmtId="0" fontId="22" fillId="3" borderId="1" xfId="0" applyFont="1" applyFill="1" applyBorder="1"/>
    <xf numFmtId="164" fontId="15" fillId="3" borderId="12" xfId="0" applyNumberFormat="1" applyFont="1" applyFill="1" applyBorder="1"/>
    <xf numFmtId="164" fontId="15" fillId="3" borderId="16" xfId="0" applyNumberFormat="1" applyFont="1" applyFill="1" applyBorder="1"/>
    <xf numFmtId="164" fontId="15" fillId="3" borderId="29" xfId="0" applyNumberFormat="1" applyFont="1" applyFill="1" applyBorder="1"/>
    <xf numFmtId="164" fontId="15" fillId="3" borderId="27" xfId="0" applyNumberFormat="1" applyFont="1" applyFill="1" applyBorder="1"/>
    <xf numFmtId="164" fontId="21" fillId="3" borderId="31" xfId="0" applyNumberFormat="1" applyFont="1" applyFill="1" applyBorder="1"/>
    <xf numFmtId="164" fontId="22" fillId="3" borderId="5" xfId="0" applyNumberFormat="1" applyFont="1" applyFill="1" applyBorder="1"/>
    <xf numFmtId="164" fontId="22" fillId="3" borderId="2" xfId="0" applyNumberFormat="1" applyFont="1" applyFill="1" applyBorder="1"/>
    <xf numFmtId="164" fontId="21" fillId="3" borderId="5" xfId="0" applyNumberFormat="1" applyFont="1" applyFill="1" applyBorder="1"/>
    <xf numFmtId="164" fontId="15" fillId="3" borderId="4" xfId="0" applyNumberFormat="1" applyFont="1" applyFill="1" applyBorder="1"/>
    <xf numFmtId="164" fontId="15" fillId="3" borderId="5" xfId="0" applyNumberFormat="1" applyFont="1" applyFill="1" applyBorder="1"/>
    <xf numFmtId="164" fontId="22" fillId="3" borderId="31" xfId="0" applyNumberFormat="1" applyFont="1" applyFill="1" applyBorder="1"/>
    <xf numFmtId="164" fontId="15" fillId="3" borderId="31" xfId="0" applyNumberFormat="1" applyFont="1" applyFill="1" applyBorder="1"/>
    <xf numFmtId="0" fontId="5" fillId="0" borderId="21" xfId="0" applyFont="1" applyFill="1" applyBorder="1"/>
    <xf numFmtId="0" fontId="5" fillId="0" borderId="19" xfId="0" applyFont="1" applyFill="1" applyBorder="1"/>
    <xf numFmtId="0" fontId="5" fillId="0" borderId="20" xfId="0" applyFont="1" applyFill="1" applyBorder="1"/>
    <xf numFmtId="0" fontId="15" fillId="0" borderId="32" xfId="0" applyFont="1" applyFill="1" applyBorder="1"/>
    <xf numFmtId="164" fontId="22" fillId="0" borderId="0" xfId="0" applyNumberFormat="1" applyFont="1" applyFill="1" applyBorder="1"/>
    <xf numFmtId="6" fontId="5" fillId="2" borderId="38" xfId="0" applyNumberFormat="1" applyFont="1" applyFill="1" applyBorder="1"/>
    <xf numFmtId="0" fontId="25" fillId="2" borderId="23" xfId="0" applyFont="1" applyFill="1" applyBorder="1"/>
    <xf numFmtId="0" fontId="26" fillId="2" borderId="27" xfId="0" applyFont="1" applyFill="1" applyBorder="1"/>
    <xf numFmtId="0" fontId="27" fillId="2" borderId="16" xfId="0" applyFont="1" applyFill="1" applyBorder="1"/>
    <xf numFmtId="0" fontId="29" fillId="0" borderId="0" xfId="0" applyFont="1"/>
    <xf numFmtId="0" fontId="0" fillId="0" borderId="0" xfId="0" applyBorder="1"/>
    <xf numFmtId="0" fontId="30" fillId="0" borderId="38" xfId="0" applyFont="1" applyBorder="1"/>
    <xf numFmtId="0" fontId="30" fillId="0" borderId="36" xfId="0" applyFont="1" applyBorder="1"/>
    <xf numFmtId="0" fontId="30" fillId="0" borderId="10" xfId="0" applyFont="1" applyBorder="1"/>
    <xf numFmtId="0" fontId="30" fillId="0" borderId="34" xfId="0" applyFont="1" applyBorder="1"/>
    <xf numFmtId="0" fontId="30" fillId="0" borderId="11" xfId="0" applyFont="1" applyBorder="1"/>
    <xf numFmtId="0" fontId="30" fillId="0" borderId="39" xfId="0" applyFont="1" applyBorder="1"/>
    <xf numFmtId="0" fontId="31" fillId="0" borderId="38" xfId="0" applyFont="1" applyBorder="1"/>
    <xf numFmtId="0" fontId="31" fillId="0" borderId="36" xfId="0" applyFont="1" applyBorder="1"/>
    <xf numFmtId="0" fontId="31" fillId="0" borderId="10" xfId="0" applyFont="1" applyBorder="1"/>
    <xf numFmtId="0" fontId="31" fillId="0" borderId="34" xfId="0" applyFont="1" applyBorder="1"/>
    <xf numFmtId="0" fontId="0" fillId="0" borderId="27" xfId="0" applyBorder="1"/>
    <xf numFmtId="0" fontId="0" fillId="0" borderId="29" xfId="0" applyBorder="1"/>
    <xf numFmtId="0" fontId="0" fillId="0" borderId="30" xfId="0" applyBorder="1"/>
    <xf numFmtId="0" fontId="0" fillId="0" borderId="23" xfId="0" applyBorder="1"/>
    <xf numFmtId="0" fontId="30" fillId="0" borderId="13" xfId="0" applyFont="1" applyFill="1" applyBorder="1"/>
    <xf numFmtId="0" fontId="30" fillId="0" borderId="13" xfId="0" applyFont="1" applyBorder="1"/>
    <xf numFmtId="0" fontId="30" fillId="0" borderId="14" xfId="0" applyFont="1" applyBorder="1"/>
    <xf numFmtId="0" fontId="30" fillId="0" borderId="30" xfId="0" applyFont="1" applyBorder="1"/>
    <xf numFmtId="0" fontId="30" fillId="0" borderId="19" xfId="0" applyFont="1" applyFill="1" applyBorder="1"/>
    <xf numFmtId="0" fontId="30" fillId="0" borderId="19" xfId="0" applyFont="1" applyBorder="1"/>
    <xf numFmtId="0" fontId="30" fillId="0" borderId="35" xfId="0" applyFont="1" applyFill="1" applyBorder="1"/>
    <xf numFmtId="0" fontId="30" fillId="0" borderId="35" xfId="0" applyFont="1" applyBorder="1"/>
    <xf numFmtId="0" fontId="30" fillId="0" borderId="0" xfId="0" applyFont="1" applyBorder="1"/>
    <xf numFmtId="0" fontId="30" fillId="0" borderId="22" xfId="0" applyFont="1" applyFill="1" applyBorder="1"/>
    <xf numFmtId="0" fontId="30" fillId="0" borderId="22" xfId="0" applyFont="1" applyBorder="1"/>
    <xf numFmtId="0" fontId="31" fillId="0" borderId="16" xfId="0" applyFont="1" applyBorder="1"/>
    <xf numFmtId="0" fontId="31" fillId="0" borderId="29" xfId="0" applyFont="1" applyBorder="1"/>
    <xf numFmtId="0" fontId="0" fillId="0" borderId="16" xfId="0" applyBorder="1"/>
    <xf numFmtId="0" fontId="29" fillId="0" borderId="38" xfId="0" applyFont="1" applyBorder="1"/>
    <xf numFmtId="0" fontId="29" fillId="0" borderId="0" xfId="0" applyFont="1" applyBorder="1"/>
    <xf numFmtId="0" fontId="29" fillId="0" borderId="36" xfId="0" applyFont="1" applyBorder="1"/>
    <xf numFmtId="0" fontId="29" fillId="0" borderId="10" xfId="0" applyFont="1" applyBorder="1"/>
    <xf numFmtId="0" fontId="29" fillId="0" borderId="25" xfId="0" applyFont="1" applyBorder="1"/>
    <xf numFmtId="0" fontId="29" fillId="0" borderId="34" xfId="0" applyFont="1" applyBorder="1"/>
    <xf numFmtId="164" fontId="32" fillId="0" borderId="10" xfId="0" applyNumberFormat="1" applyFont="1" applyBorder="1"/>
    <xf numFmtId="0" fontId="33" fillId="0" borderId="14" xfId="0" applyFont="1" applyFill="1" applyBorder="1"/>
    <xf numFmtId="0" fontId="33" fillId="0" borderId="16" xfId="0" applyFont="1" applyBorder="1"/>
    <xf numFmtId="0" fontId="4" fillId="0" borderId="0" xfId="0" applyFont="1"/>
    <xf numFmtId="0" fontId="3" fillId="0" borderId="0" xfId="0" applyFont="1"/>
    <xf numFmtId="164" fontId="15" fillId="0" borderId="0" xfId="0" applyNumberFormat="1" applyFont="1"/>
    <xf numFmtId="0" fontId="28" fillId="0" borderId="0" xfId="0" applyFont="1"/>
    <xf numFmtId="164" fontId="22" fillId="0" borderId="0" xfId="0" applyNumberFormat="1" applyFont="1"/>
    <xf numFmtId="0" fontId="15" fillId="0" borderId="32" xfId="0" applyFont="1" applyBorder="1"/>
    <xf numFmtId="164" fontId="28" fillId="0" borderId="0" xfId="0" applyNumberFormat="1" applyFont="1"/>
    <xf numFmtId="0" fontId="33" fillId="0" borderId="27" xfId="0" applyFont="1" applyBorder="1"/>
    <xf numFmtId="0" fontId="31" fillId="0" borderId="0" xfId="0" applyFont="1"/>
    <xf numFmtId="0" fontId="34" fillId="0" borderId="38" xfId="0" applyFont="1" applyBorder="1"/>
    <xf numFmtId="0" fontId="34" fillId="0" borderId="0" xfId="0" applyFont="1"/>
    <xf numFmtId="0" fontId="34" fillId="0" borderId="36" xfId="0" applyFont="1" applyBorder="1"/>
    <xf numFmtId="0" fontId="31" fillId="0" borderId="25" xfId="0" applyFont="1" applyBorder="1"/>
    <xf numFmtId="0" fontId="34" fillId="0" borderId="10" xfId="0" applyFont="1" applyBorder="1"/>
    <xf numFmtId="0" fontId="34" fillId="0" borderId="25" xfId="0" applyFont="1" applyBorder="1"/>
    <xf numFmtId="0" fontId="34" fillId="0" borderId="34" xfId="0" applyFont="1" applyBorder="1"/>
    <xf numFmtId="0" fontId="35" fillId="0" borderId="10" xfId="43" applyFont="1" applyBorder="1"/>
    <xf numFmtId="164" fontId="36" fillId="0" borderId="10" xfId="0" applyNumberFormat="1" applyFont="1" applyBorder="1"/>
    <xf numFmtId="0" fontId="31" fillId="0" borderId="27" xfId="0" applyFont="1" applyBorder="1"/>
    <xf numFmtId="0" fontId="34" fillId="0" borderId="16" xfId="0" applyFont="1" applyBorder="1"/>
    <xf numFmtId="0" fontId="34" fillId="0" borderId="27" xfId="0" applyFont="1" applyBorder="1"/>
    <xf numFmtId="0" fontId="34" fillId="0" borderId="29" xfId="0" applyFont="1" applyBorder="1"/>
    <xf numFmtId="0" fontId="33" fillId="0" borderId="14" xfId="0" applyFont="1" applyBorder="1"/>
    <xf numFmtId="0" fontId="33" fillId="0" borderId="23" xfId="0" applyFont="1" applyBorder="1"/>
    <xf numFmtId="0" fontId="30" fillId="0" borderId="0" xfId="0" applyFont="1"/>
  </cellXfs>
  <cellStyles count="4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7" Type="http://schemas.openxmlformats.org/officeDocument/2006/relationships/image" Target="../media/image11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10.jpg"/><Relationship Id="rId5" Type="http://schemas.openxmlformats.org/officeDocument/2006/relationships/image" Target="../media/image9.jpg"/><Relationship Id="rId4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792177</xdr:colOff>
      <xdr:row>45</xdr:row>
      <xdr:rowOff>25147</xdr:rowOff>
    </xdr:from>
    <xdr:to>
      <xdr:col>3</xdr:col>
      <xdr:colOff>1999307</xdr:colOff>
      <xdr:row>57</xdr:row>
      <xdr:rowOff>296281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6622FB-21B9-424B-A273-BA8771E0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177" y="18106929"/>
          <a:ext cx="9267229" cy="5212817"/>
        </a:xfrm>
        <a:prstGeom prst="rect">
          <a:avLst/>
        </a:prstGeom>
      </xdr:spPr>
    </xdr:pic>
    <xdr:clientData/>
  </xdr:twoCellAnchor>
  <xdr:twoCellAnchor editAs="oneCell">
    <xdr:from>
      <xdr:col>4</xdr:col>
      <xdr:colOff>804753</xdr:colOff>
      <xdr:row>43</xdr:row>
      <xdr:rowOff>305484</xdr:rowOff>
    </xdr:from>
    <xdr:to>
      <xdr:col>6</xdr:col>
      <xdr:colOff>1095468</xdr:colOff>
      <xdr:row>63</xdr:row>
      <xdr:rowOff>112164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689AA0-844E-EB4F-88C9-6F85B6F33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3664" y="17481920"/>
          <a:ext cx="5408438" cy="6999155"/>
        </a:xfrm>
        <a:prstGeom prst="rect">
          <a:avLst/>
        </a:prstGeom>
      </xdr:spPr>
    </xdr:pic>
    <xdr:clientData/>
  </xdr:twoCellAnchor>
  <xdr:twoCellAnchor editAs="oneCell">
    <xdr:from>
      <xdr:col>7</xdr:col>
      <xdr:colOff>2112474</xdr:colOff>
      <xdr:row>27</xdr:row>
      <xdr:rowOff>75446</xdr:rowOff>
    </xdr:from>
    <xdr:to>
      <xdr:col>9</xdr:col>
      <xdr:colOff>1911287</xdr:colOff>
      <xdr:row>41</xdr:row>
      <xdr:rowOff>75446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EE1618-7363-0E4B-A46E-2DC9644D5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17623" y="11228812"/>
          <a:ext cx="5268614" cy="5268614"/>
        </a:xfrm>
        <a:prstGeom prst="rect">
          <a:avLst/>
        </a:prstGeom>
      </xdr:spPr>
    </xdr:pic>
    <xdr:clientData/>
  </xdr:twoCellAnchor>
  <xdr:twoCellAnchor editAs="oneCell">
    <xdr:from>
      <xdr:col>7</xdr:col>
      <xdr:colOff>50295</xdr:colOff>
      <xdr:row>23</xdr:row>
      <xdr:rowOff>188614</xdr:rowOff>
    </xdr:from>
    <xdr:to>
      <xdr:col>7</xdr:col>
      <xdr:colOff>2717546</xdr:colOff>
      <xdr:row>30</xdr:row>
      <xdr:rowOff>215270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695A76-C988-7941-A54E-5E50A5BE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855444" y="9833069"/>
          <a:ext cx="2667251" cy="2667251"/>
        </a:xfrm>
        <a:prstGeom prst="rect">
          <a:avLst/>
        </a:prstGeom>
      </xdr:spPr>
    </xdr:pic>
    <xdr:clientData/>
  </xdr:twoCellAnchor>
  <xdr:twoCellAnchor editAs="oneCell">
    <xdr:from>
      <xdr:col>6</xdr:col>
      <xdr:colOff>62868</xdr:colOff>
      <xdr:row>36</xdr:row>
      <xdr:rowOff>50297</xdr:rowOff>
    </xdr:from>
    <xdr:to>
      <xdr:col>7</xdr:col>
      <xdr:colOff>943064</xdr:colOff>
      <xdr:row>44</xdr:row>
      <xdr:rowOff>201187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CE4841-6CA4-3F44-A056-DAA530DDC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79502" y="14586139"/>
          <a:ext cx="3168711" cy="3168711"/>
        </a:xfrm>
        <a:prstGeom prst="rect">
          <a:avLst/>
        </a:prstGeom>
      </xdr:spPr>
    </xdr:pic>
    <xdr:clientData/>
  </xdr:twoCellAnchor>
  <xdr:twoCellAnchor editAs="oneCell">
    <xdr:from>
      <xdr:col>9</xdr:col>
      <xdr:colOff>1307723</xdr:colOff>
      <xdr:row>27</xdr:row>
      <xdr:rowOff>86513</xdr:rowOff>
    </xdr:from>
    <xdr:to>
      <xdr:col>11</xdr:col>
      <xdr:colOff>1447547</xdr:colOff>
      <xdr:row>41</xdr:row>
      <xdr:rowOff>25149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E65647-1D2A-9446-A5D5-D0F9F5B63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582673" y="11239879"/>
          <a:ext cx="5207250" cy="520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4526</xdr:colOff>
      <xdr:row>44</xdr:row>
      <xdr:rowOff>125490</xdr:rowOff>
    </xdr:from>
    <xdr:to>
      <xdr:col>3</xdr:col>
      <xdr:colOff>2082800</xdr:colOff>
      <xdr:row>60</xdr:row>
      <xdr:rowOff>324168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DC811D-AE35-1D45-AB13-402A94A7D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026" y="17943590"/>
          <a:ext cx="9533174" cy="5812078"/>
        </a:xfrm>
        <a:prstGeom prst="rect">
          <a:avLst/>
        </a:prstGeom>
      </xdr:spPr>
    </xdr:pic>
    <xdr:clientData/>
  </xdr:twoCellAnchor>
  <xdr:twoCellAnchor editAs="oneCell">
    <xdr:from>
      <xdr:col>4</xdr:col>
      <xdr:colOff>758730</xdr:colOff>
      <xdr:row>42</xdr:row>
      <xdr:rowOff>105604</xdr:rowOff>
    </xdr:from>
    <xdr:to>
      <xdr:col>6</xdr:col>
      <xdr:colOff>1295400</xdr:colOff>
      <xdr:row>68</xdr:row>
      <xdr:rowOff>6772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2245E0-E227-444B-BEAD-32DB054D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1030" y="17161704"/>
          <a:ext cx="5654770" cy="8041868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18</xdr:row>
      <xdr:rowOff>558800</xdr:rowOff>
    </xdr:from>
    <xdr:to>
      <xdr:col>8</xdr:col>
      <xdr:colOff>685800</xdr:colOff>
      <xdr:row>26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47B2877-D7C5-0E4F-B992-FF3B6B29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99100" y="8191500"/>
          <a:ext cx="2755900" cy="27559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28</xdr:row>
      <xdr:rowOff>152400</xdr:rowOff>
    </xdr:from>
    <xdr:to>
      <xdr:col>8</xdr:col>
      <xdr:colOff>838200</xdr:colOff>
      <xdr:row>34</xdr:row>
      <xdr:rowOff>482600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DBD2497-3EF6-2947-9286-F5D1513AD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491200" y="11785600"/>
          <a:ext cx="2616200" cy="2616200"/>
        </a:xfrm>
        <a:prstGeom prst="rect">
          <a:avLst/>
        </a:prstGeom>
      </xdr:spPr>
    </xdr:pic>
    <xdr:clientData/>
  </xdr:twoCellAnchor>
  <xdr:twoCellAnchor editAs="oneCell">
    <xdr:from>
      <xdr:col>9</xdr:col>
      <xdr:colOff>143875</xdr:colOff>
      <xdr:row>28</xdr:row>
      <xdr:rowOff>88901</xdr:rowOff>
    </xdr:from>
    <xdr:to>
      <xdr:col>12</xdr:col>
      <xdr:colOff>1017905</xdr:colOff>
      <xdr:row>45</xdr:row>
      <xdr:rowOff>114300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2E1EFAB-A5FF-724F-A9A3-87D6B650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13275" y="11722101"/>
          <a:ext cx="8519430" cy="674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1981200</xdr:colOff>
      <xdr:row>35</xdr:row>
      <xdr:rowOff>0</xdr:rowOff>
    </xdr:from>
    <xdr:to>
      <xdr:col>11</xdr:col>
      <xdr:colOff>2247900</xdr:colOff>
      <xdr:row>43</xdr:row>
      <xdr:rowOff>228600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4C470E0-9857-5B4E-A019-0BD94B90C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009600" y="14439900"/>
          <a:ext cx="3225800" cy="32258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1587500</xdr:colOff>
      <xdr:row>36</xdr:row>
      <xdr:rowOff>368300</xdr:rowOff>
    </xdr:from>
    <xdr:to>
      <xdr:col>8</xdr:col>
      <xdr:colOff>609600</xdr:colOff>
      <xdr:row>46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EACC877-B290-BF45-9210-1CDFB150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487900" y="15138400"/>
          <a:ext cx="3390900" cy="33909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4526</xdr:colOff>
      <xdr:row>44</xdr:row>
      <xdr:rowOff>125490</xdr:rowOff>
    </xdr:from>
    <xdr:to>
      <xdr:col>3</xdr:col>
      <xdr:colOff>2082800</xdr:colOff>
      <xdr:row>60</xdr:row>
      <xdr:rowOff>324168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156D4E-88F5-DC4A-BE36-37FD5B2A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826" y="17943590"/>
          <a:ext cx="9533174" cy="5812078"/>
        </a:xfrm>
        <a:prstGeom prst="rect">
          <a:avLst/>
        </a:prstGeom>
      </xdr:spPr>
    </xdr:pic>
    <xdr:clientData/>
  </xdr:twoCellAnchor>
  <xdr:twoCellAnchor editAs="oneCell">
    <xdr:from>
      <xdr:col>4</xdr:col>
      <xdr:colOff>758730</xdr:colOff>
      <xdr:row>42</xdr:row>
      <xdr:rowOff>105604</xdr:rowOff>
    </xdr:from>
    <xdr:to>
      <xdr:col>6</xdr:col>
      <xdr:colOff>1295400</xdr:colOff>
      <xdr:row>68</xdr:row>
      <xdr:rowOff>6772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DC489BC-F148-9640-B52A-21B3E3065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3830" y="17161704"/>
          <a:ext cx="5654770" cy="8041868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18</xdr:row>
      <xdr:rowOff>558800</xdr:rowOff>
    </xdr:from>
    <xdr:to>
      <xdr:col>8</xdr:col>
      <xdr:colOff>685800</xdr:colOff>
      <xdr:row>26</xdr:row>
      <xdr:rowOff>76200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83B7E96-6A78-C84E-9CAA-C008A5000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41900" y="8191500"/>
          <a:ext cx="2755900" cy="27559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28</xdr:row>
      <xdr:rowOff>152400</xdr:rowOff>
    </xdr:from>
    <xdr:to>
      <xdr:col>8</xdr:col>
      <xdr:colOff>838200</xdr:colOff>
      <xdr:row>34</xdr:row>
      <xdr:rowOff>482600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5517620-8D39-944A-834A-311D827E5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34000" y="11785600"/>
          <a:ext cx="2616200" cy="2616200"/>
        </a:xfrm>
        <a:prstGeom prst="rect">
          <a:avLst/>
        </a:prstGeom>
      </xdr:spPr>
    </xdr:pic>
    <xdr:clientData/>
  </xdr:twoCellAnchor>
  <xdr:twoCellAnchor editAs="oneCell">
    <xdr:from>
      <xdr:col>9</xdr:col>
      <xdr:colOff>207375</xdr:colOff>
      <xdr:row>28</xdr:row>
      <xdr:rowOff>165101</xdr:rowOff>
    </xdr:from>
    <xdr:to>
      <xdr:col>12</xdr:col>
      <xdr:colOff>1081405</xdr:colOff>
      <xdr:row>46</xdr:row>
      <xdr:rowOff>12700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B8EE147-B71D-4F4B-9AD6-A7BE6EB2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76775" y="11798301"/>
          <a:ext cx="8519430" cy="6743699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37</xdr:row>
      <xdr:rowOff>152400</xdr:rowOff>
    </xdr:from>
    <xdr:to>
      <xdr:col>10</xdr:col>
      <xdr:colOff>1409700</xdr:colOff>
      <xdr:row>46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46C2C5C-98C9-DE48-A1EE-ED5BED1A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212300" y="15303500"/>
          <a:ext cx="3225800" cy="3225800"/>
        </a:xfrm>
        <a:prstGeom prst="rect">
          <a:avLst/>
        </a:prstGeom>
      </xdr:spPr>
    </xdr:pic>
    <xdr:clientData/>
  </xdr:twoCellAnchor>
  <xdr:twoCellAnchor editAs="oneCell">
    <xdr:from>
      <xdr:col>6</xdr:col>
      <xdr:colOff>1892300</xdr:colOff>
      <xdr:row>37</xdr:row>
      <xdr:rowOff>25400</xdr:rowOff>
    </xdr:from>
    <xdr:to>
      <xdr:col>8</xdr:col>
      <xdr:colOff>914400</xdr:colOff>
      <xdr:row>46</xdr:row>
      <xdr:rowOff>38100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00F197D-3CBB-C54E-B24B-7A51488A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35500" y="15176500"/>
          <a:ext cx="3390900" cy="339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velodge/Desktop/WTYFC%20Kits%20U10%20L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KITS"/>
      <sheetName val="TEAM WEAR"/>
    </sheetNames>
    <sheetDataSet>
      <sheetData sheetId="0">
        <row r="26">
          <cell r="J26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61"/>
  <sheetViews>
    <sheetView zoomScale="101" zoomScaleNormal="100" workbookViewId="0">
      <selection activeCell="K55" sqref="K55:K58"/>
    </sheetView>
  </sheetViews>
  <sheetFormatPr baseColWidth="10" defaultRowHeight="16" x14ac:dyDescent="0.2"/>
  <cols>
    <col min="2" max="2" width="65" customWidth="1"/>
    <col min="3" max="3" width="29.83203125" customWidth="1"/>
    <col min="4" max="4" width="30.6640625" customWidth="1"/>
    <col min="5" max="5" width="32.1640625" customWidth="1"/>
    <col min="6" max="6" width="35" customWidth="1"/>
    <col min="7" max="7" width="30" customWidth="1"/>
    <col min="8" max="8" width="36" customWidth="1"/>
    <col min="9" max="10" width="35.83203125" customWidth="1"/>
    <col min="11" max="11" width="30.6640625" customWidth="1"/>
    <col min="12" max="12" width="28.5" customWidth="1"/>
  </cols>
  <sheetData>
    <row r="1" spans="2:11" ht="17" thickBot="1" x14ac:dyDescent="0.25"/>
    <row r="2" spans="2:11" ht="55" customHeight="1" thickBot="1" x14ac:dyDescent="0.75">
      <c r="B2" s="74" t="s">
        <v>113</v>
      </c>
      <c r="C2" s="75"/>
      <c r="D2" s="75"/>
      <c r="E2" s="75"/>
      <c r="F2" s="75"/>
      <c r="G2" s="75"/>
      <c r="H2" s="75"/>
      <c r="I2" s="75"/>
      <c r="J2" s="75"/>
      <c r="K2" s="76"/>
    </row>
    <row r="3" spans="2:11" ht="39" customHeight="1" thickBot="1" x14ac:dyDescent="0.4">
      <c r="B3" s="54" t="s">
        <v>56</v>
      </c>
      <c r="C3" s="15" t="s">
        <v>0</v>
      </c>
      <c r="D3" s="20" t="s">
        <v>1</v>
      </c>
      <c r="E3" s="25" t="s">
        <v>55</v>
      </c>
      <c r="F3" s="22"/>
      <c r="G3" s="15" t="s">
        <v>28</v>
      </c>
      <c r="H3" s="7" t="s">
        <v>31</v>
      </c>
      <c r="I3" s="22" t="s">
        <v>36</v>
      </c>
      <c r="J3" s="25" t="s">
        <v>29</v>
      </c>
      <c r="K3" s="30" t="s">
        <v>27</v>
      </c>
    </row>
    <row r="4" spans="2:11" ht="40" customHeight="1" thickBot="1" x14ac:dyDescent="0.4">
      <c r="B4" s="9" t="s">
        <v>57</v>
      </c>
      <c r="C4" s="15" t="s">
        <v>41</v>
      </c>
      <c r="D4" s="20" t="s">
        <v>41</v>
      </c>
      <c r="E4" s="47" t="s">
        <v>54</v>
      </c>
      <c r="F4" s="47" t="s">
        <v>41</v>
      </c>
      <c r="G4" s="15" t="s">
        <v>42</v>
      </c>
      <c r="H4" s="7" t="s">
        <v>34</v>
      </c>
      <c r="I4" s="22"/>
      <c r="J4" s="25" t="s">
        <v>30</v>
      </c>
      <c r="K4" s="28" t="s">
        <v>32</v>
      </c>
    </row>
    <row r="5" spans="2:11" s="6" customFormat="1" ht="35" customHeight="1" thickBot="1" x14ac:dyDescent="0.4">
      <c r="B5" s="9" t="s">
        <v>58</v>
      </c>
      <c r="C5" s="16" t="s">
        <v>44</v>
      </c>
      <c r="D5" s="21" t="s">
        <v>44</v>
      </c>
      <c r="E5" s="29" t="s">
        <v>46</v>
      </c>
      <c r="F5" s="29" t="s">
        <v>47</v>
      </c>
      <c r="G5" s="8" t="s">
        <v>43</v>
      </c>
      <c r="H5" s="8" t="s">
        <v>35</v>
      </c>
      <c r="I5" s="23" t="s">
        <v>33</v>
      </c>
      <c r="J5" s="26">
        <v>2</v>
      </c>
      <c r="K5" s="29"/>
    </row>
    <row r="6" spans="2:11" ht="35" customHeight="1" x14ac:dyDescent="0.35">
      <c r="B6" s="10" t="s">
        <v>2</v>
      </c>
      <c r="C6" s="17"/>
      <c r="D6" s="57"/>
      <c r="E6" s="17"/>
      <c r="F6" s="17"/>
      <c r="G6" s="35"/>
      <c r="H6" s="17"/>
      <c r="I6" s="58"/>
      <c r="J6" s="57"/>
      <c r="K6" s="32"/>
    </row>
    <row r="7" spans="2:11" ht="35" customHeight="1" x14ac:dyDescent="0.35">
      <c r="B7" s="11" t="s">
        <v>3</v>
      </c>
      <c r="C7" s="18"/>
      <c r="D7" s="48"/>
      <c r="E7" s="18"/>
      <c r="F7" s="18"/>
      <c r="G7" s="33"/>
      <c r="H7" s="18"/>
      <c r="I7" s="59"/>
      <c r="J7" s="48"/>
      <c r="K7" s="18"/>
    </row>
    <row r="8" spans="2:11" ht="30" customHeight="1" x14ac:dyDescent="0.35">
      <c r="B8" s="11" t="s">
        <v>4</v>
      </c>
      <c r="C8" s="18"/>
      <c r="D8" s="48"/>
      <c r="E8" s="18"/>
      <c r="F8" s="18"/>
      <c r="G8" s="33"/>
      <c r="H8" s="18"/>
      <c r="I8" s="59"/>
      <c r="J8" s="48"/>
      <c r="K8" s="18"/>
    </row>
    <row r="9" spans="2:11" ht="35" customHeight="1" thickBot="1" x14ac:dyDescent="0.4">
      <c r="B9" s="12" t="s">
        <v>5</v>
      </c>
      <c r="C9" s="19"/>
      <c r="D9" s="49"/>
      <c r="E9" s="19"/>
      <c r="F9" s="19"/>
      <c r="G9" s="41"/>
      <c r="H9" s="19"/>
      <c r="I9" s="69"/>
      <c r="J9" s="49"/>
      <c r="K9" s="19"/>
    </row>
    <row r="10" spans="2:11" ht="35" customHeight="1" thickBot="1" x14ac:dyDescent="0.4">
      <c r="B10" s="67" t="s">
        <v>73</v>
      </c>
      <c r="C10" s="86">
        <f>SUM(C7:C9)*15</f>
        <v>0</v>
      </c>
      <c r="D10" s="86">
        <f>SUM(D7:D9)*15</f>
        <v>0</v>
      </c>
      <c r="E10" s="86">
        <f>SUM(E6:E9)*21</f>
        <v>0</v>
      </c>
      <c r="F10" s="86">
        <f>SUM(F6:F9)*21</f>
        <v>0</v>
      </c>
      <c r="G10" s="87">
        <f>SUM(G6:G9)*4</f>
        <v>0</v>
      </c>
      <c r="H10" s="86"/>
      <c r="I10" s="88">
        <f>SUM(I6:I9)*2</f>
        <v>0</v>
      </c>
      <c r="J10" s="88">
        <f>SUM(J6:J9)*2</f>
        <v>0</v>
      </c>
      <c r="K10" s="86">
        <f>SUM(C10:J10)</f>
        <v>0</v>
      </c>
    </row>
    <row r="11" spans="2:11" ht="35" customHeight="1" thickBot="1" x14ac:dyDescent="0.4">
      <c r="B11" s="70" t="s">
        <v>59</v>
      </c>
      <c r="C11" s="52" t="s">
        <v>45</v>
      </c>
      <c r="D11" s="45" t="s">
        <v>45</v>
      </c>
      <c r="E11" s="34" t="s">
        <v>48</v>
      </c>
      <c r="F11" s="34" t="s">
        <v>49</v>
      </c>
      <c r="G11" s="71" t="s">
        <v>43</v>
      </c>
      <c r="H11" s="37"/>
      <c r="I11" s="72" t="s">
        <v>33</v>
      </c>
      <c r="J11" s="73"/>
      <c r="K11" s="52"/>
    </row>
    <row r="12" spans="2:11" ht="30" customHeight="1" x14ac:dyDescent="0.35">
      <c r="B12" s="10" t="s">
        <v>6</v>
      </c>
      <c r="C12" s="17"/>
      <c r="D12" s="57"/>
      <c r="E12" s="17"/>
      <c r="F12" s="17"/>
      <c r="G12" s="17"/>
      <c r="H12" s="17"/>
      <c r="I12" s="57"/>
      <c r="J12" s="17"/>
      <c r="K12" s="17"/>
    </row>
    <row r="13" spans="2:11" ht="30" customHeight="1" x14ac:dyDescent="0.35">
      <c r="B13" s="11" t="s">
        <v>7</v>
      </c>
      <c r="C13" s="18"/>
      <c r="D13" s="48"/>
      <c r="E13" s="18"/>
      <c r="F13" s="18"/>
      <c r="G13" s="18"/>
      <c r="H13" s="18"/>
      <c r="I13" s="48"/>
      <c r="J13" s="18"/>
      <c r="K13" s="18"/>
    </row>
    <row r="14" spans="2:11" ht="30" customHeight="1" x14ac:dyDescent="0.35">
      <c r="B14" s="11" t="s">
        <v>8</v>
      </c>
      <c r="C14" s="18"/>
      <c r="D14" s="48"/>
      <c r="E14" s="18"/>
      <c r="F14" s="18"/>
      <c r="G14" s="18"/>
      <c r="H14" s="18"/>
      <c r="I14" s="48"/>
      <c r="J14" s="18"/>
      <c r="K14" s="18"/>
    </row>
    <row r="15" spans="2:11" ht="30" customHeight="1" x14ac:dyDescent="0.35">
      <c r="B15" s="11" t="s">
        <v>9</v>
      </c>
      <c r="C15" s="18"/>
      <c r="D15" s="48"/>
      <c r="E15" s="18"/>
      <c r="F15" s="18"/>
      <c r="G15" s="18"/>
      <c r="H15" s="18"/>
      <c r="I15" s="48"/>
      <c r="J15" s="18"/>
      <c r="K15" s="18"/>
    </row>
    <row r="16" spans="2:11" ht="30" customHeight="1" x14ac:dyDescent="0.35">
      <c r="B16" s="11" t="s">
        <v>10</v>
      </c>
      <c r="C16" s="18"/>
      <c r="D16" s="48"/>
      <c r="E16" s="18"/>
      <c r="F16" s="18"/>
      <c r="G16" s="18"/>
      <c r="H16" s="18"/>
      <c r="I16" s="48"/>
      <c r="J16" s="18"/>
      <c r="K16" s="18"/>
    </row>
    <row r="17" spans="2:11" ht="30" customHeight="1" thickBot="1" x14ac:dyDescent="0.4">
      <c r="B17" s="14" t="s">
        <v>11</v>
      </c>
      <c r="C17" s="36"/>
      <c r="D17" s="77"/>
      <c r="E17" s="36"/>
      <c r="F17" s="36"/>
      <c r="G17" s="36"/>
      <c r="H17" s="36"/>
      <c r="I17" s="77"/>
      <c r="J17" s="36"/>
      <c r="K17" s="36"/>
    </row>
    <row r="18" spans="2:11" s="6" customFormat="1" ht="30" customHeight="1" thickBot="1" x14ac:dyDescent="0.4">
      <c r="B18" s="67" t="s">
        <v>73</v>
      </c>
      <c r="C18" s="89">
        <f>SUM(C12:C17)*17</f>
        <v>0</v>
      </c>
      <c r="D18" s="89">
        <f>SUM(D12:D17)*17</f>
        <v>0</v>
      </c>
      <c r="E18" s="89">
        <f>SUM(E12:E17)*24</f>
        <v>0</v>
      </c>
      <c r="F18" s="89">
        <f>SUM(F12:F17)*24</f>
        <v>0</v>
      </c>
      <c r="G18" s="89">
        <f>SUM(G12:G17)*4</f>
        <v>0</v>
      </c>
      <c r="H18" s="89"/>
      <c r="I18" s="89">
        <f>SUM(I12:I17)*2</f>
        <v>0</v>
      </c>
      <c r="J18" s="89">
        <f>SUM(J12:J17)*2</f>
        <v>0</v>
      </c>
      <c r="K18" s="86">
        <f>SUM(C18:J18)</f>
        <v>0</v>
      </c>
    </row>
    <row r="19" spans="2:11" ht="45" customHeight="1" thickBot="1" x14ac:dyDescent="0.5">
      <c r="B19" s="1"/>
      <c r="C19" s="1"/>
      <c r="D19" s="1"/>
      <c r="E19" s="53"/>
      <c r="F19" s="53"/>
      <c r="G19" s="1"/>
      <c r="J19" s="44" t="s">
        <v>70</v>
      </c>
      <c r="K19" s="90">
        <f>K18+K10</f>
        <v>0</v>
      </c>
    </row>
    <row r="20" spans="2:11" ht="30" customHeight="1" thickBot="1" x14ac:dyDescent="0.4">
      <c r="B20" s="56" t="s">
        <v>71</v>
      </c>
      <c r="C20" s="64" t="s">
        <v>64</v>
      </c>
      <c r="D20" s="64" t="s">
        <v>66</v>
      </c>
      <c r="E20" s="55" t="s">
        <v>25</v>
      </c>
      <c r="F20" s="65"/>
      <c r="G20" s="27"/>
    </row>
    <row r="21" spans="2:11" ht="30" customHeight="1" thickBot="1" x14ac:dyDescent="0.4">
      <c r="B21" s="25" t="s">
        <v>60</v>
      </c>
      <c r="C21" s="40" t="s">
        <v>37</v>
      </c>
      <c r="D21" s="40" t="s">
        <v>37</v>
      </c>
      <c r="E21" s="24" t="s">
        <v>50</v>
      </c>
      <c r="F21" s="24" t="s">
        <v>52</v>
      </c>
      <c r="G21" s="29" t="s">
        <v>67</v>
      </c>
      <c r="K21" s="78"/>
    </row>
    <row r="22" spans="2:11" ht="30" customHeight="1" thickBot="1" x14ac:dyDescent="0.5">
      <c r="B22" s="31" t="s">
        <v>12</v>
      </c>
      <c r="C22" s="32"/>
      <c r="D22" s="32"/>
      <c r="E22" s="31"/>
      <c r="F22" s="31"/>
      <c r="G22" s="32"/>
      <c r="I22" s="81" t="s">
        <v>74</v>
      </c>
      <c r="J22" s="82"/>
      <c r="K22" s="78"/>
    </row>
    <row r="23" spans="2:11" ht="30" customHeight="1" thickBot="1" x14ac:dyDescent="0.45">
      <c r="B23" s="33" t="s">
        <v>13</v>
      </c>
      <c r="C23" s="18"/>
      <c r="D23" s="18"/>
      <c r="E23" s="33"/>
      <c r="F23" s="33"/>
      <c r="G23" s="18"/>
      <c r="I23" s="84" t="s">
        <v>75</v>
      </c>
      <c r="J23" s="91">
        <f>K19</f>
        <v>0</v>
      </c>
      <c r="K23" s="78"/>
    </row>
    <row r="24" spans="2:11" ht="30" customHeight="1" thickBot="1" x14ac:dyDescent="0.45">
      <c r="B24" s="33" t="s">
        <v>14</v>
      </c>
      <c r="C24" s="18"/>
      <c r="D24" s="18"/>
      <c r="E24" s="33"/>
      <c r="F24" s="33"/>
      <c r="G24" s="18"/>
      <c r="I24" s="85" t="s">
        <v>26</v>
      </c>
      <c r="J24" s="92">
        <f>G35</f>
        <v>0</v>
      </c>
      <c r="K24" s="78"/>
    </row>
    <row r="25" spans="2:11" ht="30" customHeight="1" thickBot="1" x14ac:dyDescent="0.45">
      <c r="B25" s="41" t="s">
        <v>15</v>
      </c>
      <c r="C25" s="19"/>
      <c r="D25" s="19"/>
      <c r="E25" s="41"/>
      <c r="F25" s="41"/>
      <c r="G25" s="19"/>
      <c r="I25" s="84" t="s">
        <v>76</v>
      </c>
      <c r="J25" s="91">
        <f>F45</f>
        <v>0</v>
      </c>
      <c r="K25" s="78"/>
    </row>
    <row r="26" spans="2:11" ht="30" customHeight="1" thickBot="1" x14ac:dyDescent="0.5">
      <c r="B26" s="67"/>
      <c r="C26" s="86">
        <f>SUM(C22:C25)*7</f>
        <v>0</v>
      </c>
      <c r="D26" s="86">
        <f>SUM(D22:D25)*7</f>
        <v>0</v>
      </c>
      <c r="E26" s="87">
        <f>SUM(E22:E25)*15</f>
        <v>0</v>
      </c>
      <c r="F26" s="87">
        <f>SUM(F22:F25)*22</f>
        <v>0</v>
      </c>
      <c r="G26" s="86">
        <f>SUM(C26:F26)</f>
        <v>0</v>
      </c>
      <c r="I26" s="83" t="s">
        <v>77</v>
      </c>
      <c r="J26" s="93">
        <f>J25+J24+J23</f>
        <v>0</v>
      </c>
      <c r="K26" s="78"/>
    </row>
    <row r="27" spans="2:11" ht="30" customHeight="1" thickBot="1" x14ac:dyDescent="0.4">
      <c r="B27" s="42" t="s">
        <v>61</v>
      </c>
      <c r="C27" s="40" t="s">
        <v>38</v>
      </c>
      <c r="D27" s="40" t="s">
        <v>38</v>
      </c>
      <c r="E27" s="24" t="s">
        <v>53</v>
      </c>
      <c r="F27" s="24" t="s">
        <v>51</v>
      </c>
      <c r="G27" s="40" t="s">
        <v>67</v>
      </c>
    </row>
    <row r="28" spans="2:11" ht="30" customHeight="1" x14ac:dyDescent="0.35">
      <c r="B28" s="17" t="s">
        <v>16</v>
      </c>
      <c r="C28" s="32"/>
      <c r="D28" s="32"/>
      <c r="E28" s="31"/>
      <c r="F28" s="31"/>
      <c r="G28" s="98"/>
    </row>
    <row r="29" spans="2:11" ht="30" customHeight="1" x14ac:dyDescent="0.35">
      <c r="B29" s="50" t="s">
        <v>17</v>
      </c>
      <c r="C29" s="18"/>
      <c r="D29" s="18"/>
      <c r="E29" s="33"/>
      <c r="F29" s="33"/>
      <c r="G29" s="99"/>
    </row>
    <row r="30" spans="2:11" ht="30" customHeight="1" x14ac:dyDescent="0.35">
      <c r="B30" s="50" t="s">
        <v>18</v>
      </c>
      <c r="C30" s="18"/>
      <c r="D30" s="18"/>
      <c r="E30" s="33"/>
      <c r="F30" s="33"/>
      <c r="G30" s="99"/>
    </row>
    <row r="31" spans="2:11" ht="30" customHeight="1" x14ac:dyDescent="0.35">
      <c r="B31" s="50" t="s">
        <v>19</v>
      </c>
      <c r="C31" s="18"/>
      <c r="D31" s="18"/>
      <c r="E31" s="33"/>
      <c r="F31" s="33"/>
      <c r="G31" s="99"/>
    </row>
    <row r="32" spans="2:11" ht="30" customHeight="1" x14ac:dyDescent="0.35">
      <c r="B32" s="50" t="s">
        <v>20</v>
      </c>
      <c r="C32" s="18"/>
      <c r="D32" s="18"/>
      <c r="E32" s="33"/>
      <c r="F32" s="33"/>
      <c r="G32" s="99"/>
    </row>
    <row r="33" spans="2:13" ht="30" customHeight="1" thickBot="1" x14ac:dyDescent="0.4">
      <c r="B33" s="51" t="s">
        <v>21</v>
      </c>
      <c r="C33" s="19"/>
      <c r="D33" s="19"/>
      <c r="E33" s="41"/>
      <c r="F33" s="41"/>
      <c r="G33" s="100"/>
    </row>
    <row r="34" spans="2:13" ht="30" customHeight="1" thickBot="1" x14ac:dyDescent="0.4">
      <c r="B34" s="79"/>
      <c r="C34" s="94">
        <f>SUM(C28:C33)*8</f>
        <v>0</v>
      </c>
      <c r="D34" s="94">
        <f>SUM(D28:D33)*8</f>
        <v>0</v>
      </c>
      <c r="E34" s="94">
        <f>SUM(E28:E33)*18</f>
        <v>0</v>
      </c>
      <c r="F34" s="94">
        <f>SUM(F28:F33)*25</f>
        <v>0</v>
      </c>
      <c r="G34" s="95">
        <f>SUM(C34:F34)</f>
        <v>0</v>
      </c>
    </row>
    <row r="35" spans="2:13" ht="41" customHeight="1" thickBot="1" x14ac:dyDescent="0.45">
      <c r="C35" s="46"/>
      <c r="D35" s="46"/>
      <c r="E35" s="46"/>
      <c r="F35" s="44" t="s">
        <v>68</v>
      </c>
      <c r="G35" s="96">
        <f>G26+G34</f>
        <v>0</v>
      </c>
    </row>
    <row r="36" spans="2:13" ht="18" customHeight="1" thickBot="1" x14ac:dyDescent="0.45">
      <c r="C36" s="46"/>
      <c r="D36" s="46"/>
      <c r="E36" s="46"/>
      <c r="F36" s="101"/>
      <c r="G36" s="102"/>
    </row>
    <row r="37" spans="2:13" ht="30" customHeight="1" thickBot="1" x14ac:dyDescent="0.4">
      <c r="B37" s="39" t="s">
        <v>72</v>
      </c>
      <c r="C37" s="61" t="s">
        <v>64</v>
      </c>
      <c r="D37" s="60" t="s">
        <v>63</v>
      </c>
      <c r="E37" s="60" t="s">
        <v>62</v>
      </c>
      <c r="F37" s="66" t="s">
        <v>27</v>
      </c>
      <c r="G37" s="38"/>
    </row>
    <row r="38" spans="2:13" ht="30" customHeight="1" thickBot="1" x14ac:dyDescent="0.45">
      <c r="B38" s="43" t="s">
        <v>78</v>
      </c>
      <c r="C38" s="24" t="s">
        <v>39</v>
      </c>
      <c r="D38" s="40" t="s">
        <v>39</v>
      </c>
      <c r="E38" s="40" t="s">
        <v>39</v>
      </c>
      <c r="F38" s="40" t="s">
        <v>32</v>
      </c>
      <c r="G38" s="38"/>
    </row>
    <row r="39" spans="2:13" ht="30" customHeight="1" x14ac:dyDescent="0.35">
      <c r="B39" s="31" t="s">
        <v>22</v>
      </c>
      <c r="C39" s="31"/>
      <c r="D39" s="32"/>
      <c r="E39" s="32"/>
      <c r="F39" s="32"/>
      <c r="G39" s="38"/>
    </row>
    <row r="40" spans="2:13" ht="30" customHeight="1" thickBot="1" x14ac:dyDescent="0.4">
      <c r="B40" s="41" t="s">
        <v>23</v>
      </c>
      <c r="C40" s="41"/>
      <c r="D40" s="19"/>
      <c r="E40" s="19"/>
      <c r="F40" s="19"/>
      <c r="G40" s="38"/>
    </row>
    <row r="41" spans="2:13" ht="30" customHeight="1" thickBot="1" x14ac:dyDescent="0.4">
      <c r="B41" s="79"/>
      <c r="C41" s="94">
        <f>SUM(C39:C40)*5.5</f>
        <v>0</v>
      </c>
      <c r="D41" s="94">
        <f>SUM(D39:D40)*5.5</f>
        <v>0</v>
      </c>
      <c r="E41" s="94">
        <f>SUM(E39:E40)*5.5</f>
        <v>0</v>
      </c>
      <c r="F41" s="95">
        <f>SUM(C41:E41)</f>
        <v>0</v>
      </c>
      <c r="G41" s="38"/>
    </row>
    <row r="42" spans="2:13" ht="30" customHeight="1" thickBot="1" x14ac:dyDescent="0.45">
      <c r="B42" s="80" t="s">
        <v>79</v>
      </c>
      <c r="C42" s="62" t="s">
        <v>40</v>
      </c>
      <c r="D42" s="52" t="s">
        <v>40</v>
      </c>
      <c r="E42" s="52" t="s">
        <v>40</v>
      </c>
      <c r="F42" s="63"/>
      <c r="G42" s="38"/>
    </row>
    <row r="43" spans="2:13" ht="30" customHeight="1" thickBot="1" x14ac:dyDescent="0.4">
      <c r="B43" s="68" t="s">
        <v>24</v>
      </c>
      <c r="C43" s="68"/>
      <c r="D43" s="2"/>
      <c r="E43" s="3"/>
      <c r="F43" s="4"/>
      <c r="G43" s="38"/>
    </row>
    <row r="44" spans="2:13" ht="30" customHeight="1" thickBot="1" x14ac:dyDescent="0.4">
      <c r="B44" s="79"/>
      <c r="C44" s="94">
        <f>C43*6</f>
        <v>0</v>
      </c>
      <c r="D44" s="94">
        <f t="shared" ref="D44:E44" si="0">D43*6</f>
        <v>0</v>
      </c>
      <c r="E44" s="94">
        <f t="shared" si="0"/>
        <v>0</v>
      </c>
      <c r="F44" s="95">
        <f>SUM(C44:E44)</f>
        <v>0</v>
      </c>
      <c r="G44" s="38"/>
    </row>
    <row r="45" spans="2:13" ht="42" customHeight="1" thickBot="1" x14ac:dyDescent="0.4">
      <c r="E45" s="44" t="s">
        <v>69</v>
      </c>
      <c r="F45" s="97">
        <f>F41+F44</f>
        <v>0</v>
      </c>
    </row>
    <row r="46" spans="2:13" ht="35" customHeight="1" thickBot="1" x14ac:dyDescent="0.4">
      <c r="H46" s="145" t="s">
        <v>114</v>
      </c>
      <c r="I46" s="135"/>
      <c r="J46" s="136"/>
      <c r="K46" s="119"/>
      <c r="L46" s="120"/>
      <c r="M46" s="108"/>
    </row>
    <row r="47" spans="2:13" ht="35" customHeight="1" x14ac:dyDescent="0.35">
      <c r="H47" s="115" t="s">
        <v>118</v>
      </c>
      <c r="I47" s="116"/>
      <c r="J47" s="137"/>
      <c r="K47" s="138"/>
      <c r="L47" s="139"/>
      <c r="M47" s="108"/>
    </row>
    <row r="48" spans="2:13" ht="35" customHeight="1" x14ac:dyDescent="0.35">
      <c r="H48" s="117" t="s">
        <v>117</v>
      </c>
      <c r="I48" s="118"/>
      <c r="J48" s="140"/>
      <c r="K48" s="141"/>
      <c r="L48" s="142"/>
      <c r="M48" s="108"/>
    </row>
    <row r="49" spans="8:14" ht="35" customHeight="1" x14ac:dyDescent="0.35">
      <c r="H49" s="115" t="s">
        <v>116</v>
      </c>
      <c r="I49" s="116"/>
      <c r="J49" s="137"/>
      <c r="K49" s="138"/>
      <c r="L49" s="139"/>
      <c r="M49" s="108"/>
    </row>
    <row r="50" spans="8:14" ht="35" customHeight="1" x14ac:dyDescent="0.35">
      <c r="H50" s="117" t="s">
        <v>115</v>
      </c>
      <c r="I50" s="118"/>
      <c r="J50" s="140"/>
      <c r="K50" s="141"/>
      <c r="L50" s="142"/>
      <c r="M50" s="108"/>
    </row>
    <row r="51" spans="8:14" ht="35" customHeight="1" x14ac:dyDescent="0.35">
      <c r="H51" s="115" t="s">
        <v>134</v>
      </c>
      <c r="I51" s="116"/>
      <c r="J51" s="143" t="e">
        <f>J26+'TEAM WEAR'!K26</f>
        <v>#VALUE!</v>
      </c>
      <c r="K51" s="141"/>
      <c r="L51" s="142"/>
      <c r="M51" s="108"/>
    </row>
    <row r="52" spans="8:14" ht="35" customHeight="1" thickBot="1" x14ac:dyDescent="0.4">
      <c r="H52" s="115" t="s">
        <v>133</v>
      </c>
      <c r="I52" s="116"/>
      <c r="J52" s="137"/>
      <c r="K52" s="138"/>
      <c r="L52" s="139"/>
      <c r="M52" s="108"/>
    </row>
    <row r="53" spans="8:14" ht="35" customHeight="1" thickBot="1" x14ac:dyDescent="0.4">
      <c r="H53" s="134" t="s">
        <v>119</v>
      </c>
      <c r="I53" s="135"/>
      <c r="J53" s="136"/>
      <c r="K53" s="119"/>
      <c r="L53" s="120"/>
      <c r="M53" s="108"/>
    </row>
    <row r="54" spans="8:14" ht="35" customHeight="1" thickBot="1" x14ac:dyDescent="0.4">
      <c r="H54" s="144" t="s">
        <v>120</v>
      </c>
      <c r="I54" s="122"/>
      <c r="J54" s="122"/>
      <c r="K54" s="122"/>
      <c r="L54" s="121"/>
      <c r="M54" s="131"/>
    </row>
    <row r="55" spans="8:14" ht="26" x14ac:dyDescent="0.3">
      <c r="H55" s="123" t="s">
        <v>121</v>
      </c>
      <c r="I55" s="124" t="s">
        <v>125</v>
      </c>
      <c r="J55" s="125" t="s">
        <v>130</v>
      </c>
      <c r="K55" s="125" t="s">
        <v>135</v>
      </c>
      <c r="L55" s="126"/>
      <c r="M55" s="131"/>
    </row>
    <row r="56" spans="8:14" ht="26" x14ac:dyDescent="0.3">
      <c r="H56" s="127" t="s">
        <v>122</v>
      </c>
      <c r="I56" s="128" t="s">
        <v>125</v>
      </c>
      <c r="J56" s="111" t="s">
        <v>131</v>
      </c>
      <c r="K56" s="111" t="s">
        <v>136</v>
      </c>
      <c r="L56" s="112"/>
      <c r="M56" s="131"/>
    </row>
    <row r="57" spans="8:14" ht="26" x14ac:dyDescent="0.3">
      <c r="H57" s="129" t="s">
        <v>123</v>
      </c>
      <c r="I57" s="130" t="s">
        <v>126</v>
      </c>
      <c r="J57" s="109" t="s">
        <v>132</v>
      </c>
      <c r="K57" s="109" t="s">
        <v>137</v>
      </c>
      <c r="L57" s="110"/>
      <c r="M57" s="131"/>
    </row>
    <row r="58" spans="8:14" ht="27" thickBot="1" x14ac:dyDescent="0.35">
      <c r="H58" s="132" t="s">
        <v>124</v>
      </c>
      <c r="I58" s="133" t="s">
        <v>127</v>
      </c>
      <c r="J58" s="113" t="s">
        <v>129</v>
      </c>
      <c r="K58" s="113" t="s">
        <v>128</v>
      </c>
      <c r="L58" s="114"/>
      <c r="M58" s="108"/>
      <c r="N58" s="108"/>
    </row>
    <row r="59" spans="8:14" x14ac:dyDescent="0.2">
      <c r="K59" s="108"/>
      <c r="L59" s="108"/>
      <c r="M59" s="108"/>
      <c r="N59" s="108"/>
    </row>
    <row r="60" spans="8:14" x14ac:dyDescent="0.2">
      <c r="K60" s="108"/>
      <c r="L60" s="108"/>
      <c r="M60" s="108"/>
      <c r="N60" s="108"/>
    </row>
    <row r="61" spans="8:14" x14ac:dyDescent="0.2">
      <c r="K61" s="108"/>
      <c r="L61" s="108"/>
      <c r="M61" s="108"/>
      <c r="N61" s="108"/>
    </row>
  </sheetData>
  <phoneticPr fontId="2" type="noConversion"/>
  <pageMargins left="0.75" right="0.75" top="1" bottom="1" header="0.5" footer="0.5"/>
  <pageSetup paperSize="9" scale="38" orientation="portrait" horizontalDpi="4294967292" verticalDpi="4294967292"/>
  <rowBreaks count="1" manualBreakCount="1">
    <brk id="44" max="16383" man="1"/>
  </rowBreaks>
  <colBreaks count="1" manualBreakCount="1">
    <brk id="7" max="1048575" man="1"/>
  </colBreaks>
  <drawing r:id="rId1"/>
  <extLst>
    <ext xmlns:mx="http://schemas.microsoft.com/office/mac/excel/2008/main" uri="{64002731-A6B0-56B0-2670-7721B7C09600}">
      <mx:PLV Mode="0" OnePage="0" WScale="39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8DC99-BE97-DD43-B830-FA13EF51F289}">
  <dimension ref="B1:N61"/>
  <sheetViews>
    <sheetView tabSelected="1" workbookViewId="0">
      <selection activeCell="L52" sqref="L52"/>
    </sheetView>
  </sheetViews>
  <sheetFormatPr baseColWidth="10" defaultRowHeight="16" x14ac:dyDescent="0.2"/>
  <cols>
    <col min="1" max="1" width="4.83203125" customWidth="1"/>
    <col min="2" max="2" width="65" customWidth="1"/>
    <col min="3" max="4" width="32.83203125" customWidth="1"/>
    <col min="5" max="5" width="32.1640625" customWidth="1"/>
    <col min="6" max="6" width="35" customWidth="1"/>
    <col min="7" max="7" width="30" customWidth="1"/>
    <col min="8" max="8" width="27.33203125" customWidth="1"/>
    <col min="9" max="9" width="27" customWidth="1"/>
    <col min="10" max="10" width="28.33203125" customWidth="1"/>
    <col min="11" max="11" width="38.83203125" customWidth="1"/>
    <col min="12" max="12" width="33.1640625" customWidth="1"/>
    <col min="13" max="13" width="25.1640625" customWidth="1"/>
  </cols>
  <sheetData>
    <row r="1" spans="2:13" ht="17" thickBot="1" x14ac:dyDescent="0.25"/>
    <row r="2" spans="2:13" ht="55" customHeight="1" thickBot="1" x14ac:dyDescent="0.75">
      <c r="B2" s="74" t="s">
        <v>112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6"/>
    </row>
    <row r="3" spans="2:13" ht="39" customHeight="1" thickBot="1" x14ac:dyDescent="0.4">
      <c r="B3" s="54"/>
      <c r="C3" s="15" t="s">
        <v>92</v>
      </c>
      <c r="D3" s="104" t="s">
        <v>93</v>
      </c>
      <c r="E3" s="15" t="s">
        <v>80</v>
      </c>
      <c r="F3" s="20" t="s">
        <v>84</v>
      </c>
      <c r="G3" s="7" t="s">
        <v>85</v>
      </c>
      <c r="H3" s="22" t="s">
        <v>83</v>
      </c>
      <c r="I3" s="22" t="s">
        <v>138</v>
      </c>
      <c r="J3" s="15" t="s">
        <v>28</v>
      </c>
      <c r="K3" s="22" t="s">
        <v>89</v>
      </c>
      <c r="L3" s="25" t="s">
        <v>29</v>
      </c>
      <c r="M3" s="30" t="s">
        <v>27</v>
      </c>
    </row>
    <row r="4" spans="2:13" ht="40" customHeight="1" thickBot="1" x14ac:dyDescent="0.4">
      <c r="B4" s="9"/>
      <c r="C4" s="15" t="s">
        <v>41</v>
      </c>
      <c r="D4" s="20" t="s">
        <v>41</v>
      </c>
      <c r="E4" s="15" t="s">
        <v>41</v>
      </c>
      <c r="F4" s="20" t="s">
        <v>41</v>
      </c>
      <c r="G4" s="47" t="s">
        <v>54</v>
      </c>
      <c r="H4" s="47" t="s">
        <v>41</v>
      </c>
      <c r="I4" s="47" t="s">
        <v>41</v>
      </c>
      <c r="J4" s="15" t="s">
        <v>42</v>
      </c>
      <c r="K4" s="22" t="s">
        <v>90</v>
      </c>
      <c r="L4" s="25" t="s">
        <v>30</v>
      </c>
      <c r="M4" s="28" t="s">
        <v>32</v>
      </c>
    </row>
    <row r="5" spans="2:13" s="6" customFormat="1" ht="35" customHeight="1" thickBot="1" x14ac:dyDescent="0.4">
      <c r="B5" s="9" t="s">
        <v>58</v>
      </c>
      <c r="C5" s="16" t="s">
        <v>95</v>
      </c>
      <c r="D5" s="21" t="s">
        <v>96</v>
      </c>
      <c r="E5" s="16" t="s">
        <v>81</v>
      </c>
      <c r="F5" s="21" t="s">
        <v>81</v>
      </c>
      <c r="G5" s="40" t="s">
        <v>86</v>
      </c>
      <c r="H5" s="21" t="s">
        <v>87</v>
      </c>
      <c r="I5" s="21" t="s">
        <v>139</v>
      </c>
      <c r="J5" s="8" t="s">
        <v>91</v>
      </c>
      <c r="K5" s="23">
        <v>2</v>
      </c>
      <c r="L5" s="26">
        <v>2</v>
      </c>
      <c r="M5" s="29"/>
    </row>
    <row r="6" spans="2:13" ht="35" customHeight="1" x14ac:dyDescent="0.35">
      <c r="B6" s="10" t="s">
        <v>2</v>
      </c>
      <c r="C6" s="17"/>
      <c r="D6" s="57"/>
      <c r="E6" s="17"/>
      <c r="F6" s="57"/>
      <c r="G6" s="17"/>
      <c r="H6" s="17"/>
      <c r="I6" s="17"/>
      <c r="J6" s="35"/>
      <c r="K6" s="58"/>
      <c r="L6" s="57"/>
      <c r="M6" s="32"/>
    </row>
    <row r="7" spans="2:13" ht="35" customHeight="1" x14ac:dyDescent="0.35">
      <c r="B7" s="11" t="s">
        <v>3</v>
      </c>
      <c r="C7" s="18"/>
      <c r="D7" s="48"/>
      <c r="E7" s="18"/>
      <c r="F7" s="48"/>
      <c r="G7" s="18"/>
      <c r="H7" s="18"/>
      <c r="I7" s="18"/>
      <c r="J7" s="33"/>
      <c r="K7" s="59"/>
      <c r="L7" s="48"/>
      <c r="M7" s="18"/>
    </row>
    <row r="8" spans="2:13" ht="30" customHeight="1" x14ac:dyDescent="0.35">
      <c r="B8" s="11" t="s">
        <v>4</v>
      </c>
      <c r="C8" s="18"/>
      <c r="D8" s="48"/>
      <c r="E8" s="18"/>
      <c r="F8" s="48"/>
      <c r="G8" s="18"/>
      <c r="H8" s="18"/>
      <c r="I8" s="18"/>
      <c r="J8" s="33"/>
      <c r="K8" s="59"/>
      <c r="L8" s="48"/>
      <c r="M8" s="18"/>
    </row>
    <row r="9" spans="2:13" ht="35" customHeight="1" thickBot="1" x14ac:dyDescent="0.4">
      <c r="B9" s="12" t="s">
        <v>5</v>
      </c>
      <c r="C9" s="19"/>
      <c r="D9" s="49"/>
      <c r="E9" s="19"/>
      <c r="F9" s="49"/>
      <c r="G9" s="19"/>
      <c r="H9" s="19"/>
      <c r="I9" s="19"/>
      <c r="J9" s="41"/>
      <c r="K9" s="69"/>
      <c r="L9" s="49"/>
      <c r="M9" s="19"/>
    </row>
    <row r="10" spans="2:13" ht="35" customHeight="1" thickBot="1" x14ac:dyDescent="0.4">
      <c r="B10" s="67" t="s">
        <v>73</v>
      </c>
      <c r="C10" s="86">
        <f>SUM(C7:C9)*16</f>
        <v>0</v>
      </c>
      <c r="D10" s="86">
        <f>SUM(D7:D9)*14</f>
        <v>0</v>
      </c>
      <c r="E10" s="86">
        <f>SUM(E7:E9)*22</f>
        <v>0</v>
      </c>
      <c r="F10" s="86">
        <f>SUM(F7:F9)*22</f>
        <v>0</v>
      </c>
      <c r="G10" s="86">
        <f>SUM(G6:G9)*20</f>
        <v>0</v>
      </c>
      <c r="H10" s="86">
        <f>SUM(H6:H9)*23</f>
        <v>0</v>
      </c>
      <c r="I10" s="86">
        <f>SUM(I6:I9)*45</f>
        <v>0</v>
      </c>
      <c r="J10" s="87">
        <f>SUM(J6:J9)*4</f>
        <v>0</v>
      </c>
      <c r="K10" s="88">
        <f>SUM(K6:K9)*2</f>
        <v>0</v>
      </c>
      <c r="L10" s="88">
        <f>SUM(L6:L9)*2</f>
        <v>0</v>
      </c>
      <c r="M10" s="86">
        <f>SUM(C10:L10)</f>
        <v>0</v>
      </c>
    </row>
    <row r="11" spans="2:13" ht="35" customHeight="1" thickBot="1" x14ac:dyDescent="0.4">
      <c r="B11" s="70" t="s">
        <v>59</v>
      </c>
      <c r="C11" s="52" t="s">
        <v>94</v>
      </c>
      <c r="D11" s="52" t="s">
        <v>95</v>
      </c>
      <c r="E11" s="52" t="s">
        <v>82</v>
      </c>
      <c r="F11" s="52" t="s">
        <v>82</v>
      </c>
      <c r="G11" s="52" t="s">
        <v>87</v>
      </c>
      <c r="H11" s="52" t="s">
        <v>88</v>
      </c>
      <c r="I11" s="52" t="s">
        <v>140</v>
      </c>
      <c r="J11" s="71" t="s">
        <v>91</v>
      </c>
      <c r="K11" s="72">
        <v>2</v>
      </c>
      <c r="L11" s="103">
        <v>2</v>
      </c>
      <c r="M11" s="52"/>
    </row>
    <row r="12" spans="2:13" ht="30" customHeight="1" x14ac:dyDescent="0.35">
      <c r="B12" s="10" t="s">
        <v>6</v>
      </c>
      <c r="C12" s="17"/>
      <c r="D12" s="57"/>
      <c r="E12" s="17"/>
      <c r="F12" s="57"/>
      <c r="G12" s="17"/>
      <c r="H12" s="17"/>
      <c r="I12" s="17"/>
      <c r="J12" s="17"/>
      <c r="K12" s="57"/>
      <c r="L12" s="17"/>
      <c r="M12" s="17"/>
    </row>
    <row r="13" spans="2:13" ht="30" customHeight="1" x14ac:dyDescent="0.35">
      <c r="B13" s="11" t="s">
        <v>7</v>
      </c>
      <c r="C13" s="18"/>
      <c r="D13" s="48"/>
      <c r="E13" s="18"/>
      <c r="F13" s="48"/>
      <c r="G13" s="18"/>
      <c r="H13" s="18"/>
      <c r="I13" s="18"/>
      <c r="J13" s="18"/>
      <c r="K13" s="48"/>
      <c r="L13" s="18"/>
      <c r="M13" s="18"/>
    </row>
    <row r="14" spans="2:13" ht="30" customHeight="1" x14ac:dyDescent="0.35">
      <c r="B14" s="11" t="s">
        <v>8</v>
      </c>
      <c r="C14" s="18"/>
      <c r="D14" s="48"/>
      <c r="E14" s="18"/>
      <c r="F14" s="48"/>
      <c r="G14" s="18"/>
      <c r="H14" s="18"/>
      <c r="I14" s="18"/>
      <c r="J14" s="18"/>
      <c r="K14" s="48"/>
      <c r="L14" s="18"/>
      <c r="M14" s="18"/>
    </row>
    <row r="15" spans="2:13" ht="30" customHeight="1" x14ac:dyDescent="0.35">
      <c r="B15" s="11" t="s">
        <v>9</v>
      </c>
      <c r="C15" s="18"/>
      <c r="D15" s="48"/>
      <c r="E15" s="18"/>
      <c r="F15" s="48"/>
      <c r="G15" s="18"/>
      <c r="H15" s="18"/>
      <c r="I15" s="18"/>
      <c r="J15" s="18"/>
      <c r="K15" s="48"/>
      <c r="L15" s="18"/>
      <c r="M15" s="18"/>
    </row>
    <row r="16" spans="2:13" ht="30" customHeight="1" x14ac:dyDescent="0.35">
      <c r="B16" s="11" t="s">
        <v>10</v>
      </c>
      <c r="C16" s="18"/>
      <c r="D16" s="48"/>
      <c r="E16" s="18"/>
      <c r="F16" s="48"/>
      <c r="G16" s="18"/>
      <c r="H16" s="18"/>
      <c r="I16" s="18"/>
      <c r="J16" s="18"/>
      <c r="K16" s="48"/>
      <c r="L16" s="18"/>
      <c r="M16" s="18"/>
    </row>
    <row r="17" spans="2:13" ht="30" customHeight="1" thickBot="1" x14ac:dyDescent="0.4">
      <c r="B17" s="14" t="s">
        <v>11</v>
      </c>
      <c r="C17" s="36"/>
      <c r="D17" s="77"/>
      <c r="E17" s="36"/>
      <c r="F17" s="77"/>
      <c r="G17" s="36"/>
      <c r="H17" s="36"/>
      <c r="I17" s="36"/>
      <c r="J17" s="36"/>
      <c r="K17" s="77"/>
      <c r="L17" s="36"/>
      <c r="M17" s="36"/>
    </row>
    <row r="18" spans="2:13" s="6" customFormat="1" ht="30" customHeight="1" thickBot="1" x14ac:dyDescent="0.4">
      <c r="B18" s="67" t="s">
        <v>73</v>
      </c>
      <c r="C18" s="89">
        <f>SUM(C12:C17)*18</f>
        <v>0</v>
      </c>
      <c r="D18" s="89">
        <f>SUM(D12:D17)*16</f>
        <v>0</v>
      </c>
      <c r="E18" s="89">
        <f>SUM(E12:E17)*26</f>
        <v>0</v>
      </c>
      <c r="F18" s="89">
        <f>SUM(F12:F17)*26</f>
        <v>0</v>
      </c>
      <c r="G18" s="89">
        <f>SUM(G12:G17)*23</f>
        <v>0</v>
      </c>
      <c r="H18" s="89">
        <f>SUM(H12:H17)*27</f>
        <v>0</v>
      </c>
      <c r="I18" s="89">
        <f>SUM(I12:I17)*45</f>
        <v>0</v>
      </c>
      <c r="J18" s="89">
        <f>SUM(J12:J17)*4</f>
        <v>0</v>
      </c>
      <c r="K18" s="89">
        <f>SUM(K12:K17)*2</f>
        <v>0</v>
      </c>
      <c r="L18" s="89">
        <f>SUM(L12:L17)*2</f>
        <v>0</v>
      </c>
      <c r="M18" s="86">
        <f>SUM(C18:L18)</f>
        <v>0</v>
      </c>
    </row>
    <row r="19" spans="2:13" ht="45" customHeight="1" thickBot="1" x14ac:dyDescent="0.5">
      <c r="B19" s="146"/>
      <c r="C19" s="146"/>
      <c r="D19" s="146"/>
      <c r="E19" s="147"/>
      <c r="F19" s="147"/>
      <c r="G19" s="146"/>
      <c r="H19" s="146"/>
      <c r="I19" s="146"/>
      <c r="L19" s="44" t="s">
        <v>70</v>
      </c>
      <c r="M19" s="90">
        <f>M18+M10</f>
        <v>0</v>
      </c>
    </row>
    <row r="20" spans="2:13" ht="30" customHeight="1" thickBot="1" x14ac:dyDescent="0.4">
      <c r="B20" s="13" t="s">
        <v>71</v>
      </c>
      <c r="C20" s="64" t="s">
        <v>97</v>
      </c>
      <c r="D20" s="64" t="s">
        <v>98</v>
      </c>
      <c r="E20" s="5" t="s">
        <v>101</v>
      </c>
      <c r="F20" s="105" t="s">
        <v>99</v>
      </c>
      <c r="G20" s="27"/>
    </row>
    <row r="21" spans="2:13" ht="30" customHeight="1" thickBot="1" x14ac:dyDescent="0.4">
      <c r="B21" s="25" t="s">
        <v>60</v>
      </c>
      <c r="C21" s="40" t="s">
        <v>37</v>
      </c>
      <c r="D21" s="40" t="s">
        <v>37</v>
      </c>
      <c r="E21" s="61" t="s">
        <v>102</v>
      </c>
      <c r="F21" s="106" t="s">
        <v>52</v>
      </c>
      <c r="G21" s="29" t="s">
        <v>67</v>
      </c>
      <c r="H21" s="6"/>
      <c r="I21" s="6"/>
    </row>
    <row r="22" spans="2:13" ht="30" customHeight="1" thickBot="1" x14ac:dyDescent="0.5">
      <c r="B22" s="31" t="s">
        <v>12</v>
      </c>
      <c r="C22" s="32"/>
      <c r="D22" s="32"/>
      <c r="E22" s="31" t="s">
        <v>100</v>
      </c>
      <c r="F22" s="31"/>
      <c r="G22" s="32"/>
      <c r="H22" s="6"/>
      <c r="I22" s="6"/>
      <c r="K22" s="81" t="s">
        <v>74</v>
      </c>
      <c r="L22" s="82"/>
    </row>
    <row r="23" spans="2:13" ht="30" customHeight="1" thickBot="1" x14ac:dyDescent="0.45">
      <c r="B23" s="33" t="s">
        <v>13</v>
      </c>
      <c r="C23" s="18"/>
      <c r="D23" s="18"/>
      <c r="E23" s="31" t="s">
        <v>100</v>
      </c>
      <c r="F23" s="33"/>
      <c r="G23" s="18"/>
      <c r="H23" s="6"/>
      <c r="I23" s="6"/>
      <c r="K23" s="84" t="s">
        <v>75</v>
      </c>
      <c r="L23" s="91">
        <f>M19</f>
        <v>0</v>
      </c>
    </row>
    <row r="24" spans="2:13" ht="30" customHeight="1" thickBot="1" x14ac:dyDescent="0.45">
      <c r="B24" s="33" t="s">
        <v>14</v>
      </c>
      <c r="C24" s="18"/>
      <c r="D24" s="18"/>
      <c r="E24" s="31" t="s">
        <v>100</v>
      </c>
      <c r="F24" s="33"/>
      <c r="G24" s="18"/>
      <c r="H24" s="6"/>
      <c r="I24" s="6"/>
      <c r="K24" s="85" t="s">
        <v>26</v>
      </c>
      <c r="L24" s="92">
        <f>G35</f>
        <v>0</v>
      </c>
    </row>
    <row r="25" spans="2:13" ht="30" customHeight="1" thickBot="1" x14ac:dyDescent="0.45">
      <c r="B25" s="41" t="s">
        <v>15</v>
      </c>
      <c r="C25" s="19"/>
      <c r="D25" s="19"/>
      <c r="E25" s="31" t="s">
        <v>100</v>
      </c>
      <c r="F25" s="41"/>
      <c r="G25" s="19"/>
      <c r="H25" s="6"/>
      <c r="I25" s="6"/>
      <c r="K25" s="84" t="s">
        <v>76</v>
      </c>
      <c r="L25" s="91">
        <f>F45</f>
        <v>0</v>
      </c>
    </row>
    <row r="26" spans="2:13" ht="30" customHeight="1" thickBot="1" x14ac:dyDescent="0.5">
      <c r="B26" s="67"/>
      <c r="C26" s="86">
        <f>SUM(C22:C25)*7</f>
        <v>0</v>
      </c>
      <c r="D26" s="86">
        <f>SUM(D22:D25)*7</f>
        <v>0</v>
      </c>
      <c r="E26" s="87">
        <f>SUM(E22:E25)*15</f>
        <v>0</v>
      </c>
      <c r="F26" s="87">
        <f>SUM(F22:F25)*22</f>
        <v>0</v>
      </c>
      <c r="G26" s="86">
        <f>SUM(C26:F26)</f>
        <v>0</v>
      </c>
      <c r="H26" s="148"/>
      <c r="I26" s="148"/>
      <c r="K26" s="83" t="s">
        <v>77</v>
      </c>
      <c r="L26" s="93">
        <f>L25+L24+L23</f>
        <v>0</v>
      </c>
    </row>
    <row r="27" spans="2:13" ht="30" customHeight="1" thickBot="1" x14ac:dyDescent="0.4">
      <c r="B27" s="42" t="s">
        <v>61</v>
      </c>
      <c r="C27" s="40" t="s">
        <v>38</v>
      </c>
      <c r="D27" s="40" t="s">
        <v>38</v>
      </c>
      <c r="E27" s="24" t="s">
        <v>53</v>
      </c>
      <c r="F27" s="24" t="s">
        <v>51</v>
      </c>
      <c r="G27" s="40" t="s">
        <v>67</v>
      </c>
      <c r="H27" s="6"/>
      <c r="I27" s="6"/>
    </row>
    <row r="28" spans="2:13" ht="30" customHeight="1" x14ac:dyDescent="0.35">
      <c r="B28" s="17" t="s">
        <v>16</v>
      </c>
      <c r="C28" s="32"/>
      <c r="D28" s="32"/>
      <c r="E28" s="31"/>
      <c r="F28" s="31"/>
      <c r="G28" s="32"/>
      <c r="H28" s="107" t="s">
        <v>106</v>
      </c>
      <c r="I28" s="107"/>
      <c r="K28" s="149" t="s">
        <v>92</v>
      </c>
      <c r="L28" s="149" t="s">
        <v>107</v>
      </c>
    </row>
    <row r="29" spans="2:13" ht="30" customHeight="1" x14ac:dyDescent="0.35">
      <c r="B29" s="50" t="s">
        <v>17</v>
      </c>
      <c r="C29" s="18"/>
      <c r="D29" s="18"/>
      <c r="E29" s="33"/>
      <c r="F29" s="33"/>
      <c r="G29" s="18"/>
      <c r="H29" s="6"/>
      <c r="I29" s="6"/>
    </row>
    <row r="30" spans="2:13" ht="30" customHeight="1" x14ac:dyDescent="0.35">
      <c r="B30" s="50" t="s">
        <v>18</v>
      </c>
      <c r="C30" s="18"/>
      <c r="D30" s="18"/>
      <c r="E30" s="33"/>
      <c r="F30" s="33"/>
      <c r="G30" s="18"/>
      <c r="H30" s="6"/>
      <c r="I30" s="6"/>
    </row>
    <row r="31" spans="2:13" ht="30" customHeight="1" x14ac:dyDescent="0.35">
      <c r="B31" s="50" t="s">
        <v>19</v>
      </c>
      <c r="C31" s="18"/>
      <c r="D31" s="18"/>
      <c r="E31" s="33"/>
      <c r="F31" s="33"/>
      <c r="G31" s="18"/>
      <c r="H31" s="6"/>
      <c r="I31" s="6"/>
    </row>
    <row r="32" spans="2:13" ht="30" customHeight="1" x14ac:dyDescent="0.35">
      <c r="B32" s="50" t="s">
        <v>20</v>
      </c>
      <c r="C32" s="18"/>
      <c r="D32" s="18"/>
      <c r="E32" s="33"/>
      <c r="F32" s="33"/>
      <c r="G32" s="18"/>
      <c r="H32" s="6"/>
      <c r="I32" s="6"/>
    </row>
    <row r="33" spans="2:13" ht="30" customHeight="1" thickBot="1" x14ac:dyDescent="0.4">
      <c r="B33" s="51" t="s">
        <v>21</v>
      </c>
      <c r="C33" s="19"/>
      <c r="D33" s="19"/>
      <c r="E33" s="41"/>
      <c r="F33" s="41"/>
      <c r="G33" s="19"/>
      <c r="H33" s="6"/>
      <c r="I33" s="6"/>
    </row>
    <row r="34" spans="2:13" ht="30" customHeight="1" thickBot="1" x14ac:dyDescent="0.4">
      <c r="B34" s="79"/>
      <c r="C34" s="94">
        <f>SUM(C28:C33)*8</f>
        <v>0</v>
      </c>
      <c r="D34" s="94">
        <f>SUM(D28:D33)*8</f>
        <v>0</v>
      </c>
      <c r="E34" s="94">
        <f>SUM(E28:E33)*18</f>
        <v>0</v>
      </c>
      <c r="F34" s="94">
        <f>SUM(F28:F33)*25</f>
        <v>0</v>
      </c>
      <c r="G34" s="95">
        <f>SUM(C34:F34)</f>
        <v>0</v>
      </c>
      <c r="H34" s="148"/>
      <c r="I34" s="148"/>
    </row>
    <row r="35" spans="2:13" ht="41" customHeight="1" thickBot="1" x14ac:dyDescent="0.45">
      <c r="C35" s="6"/>
      <c r="D35" s="6"/>
      <c r="E35" s="6"/>
      <c r="F35" s="44" t="s">
        <v>68</v>
      </c>
      <c r="G35" s="96">
        <f>G26+G34</f>
        <v>0</v>
      </c>
      <c r="H35" s="150"/>
      <c r="I35" s="150"/>
    </row>
    <row r="36" spans="2:13" ht="26" customHeight="1" thickBot="1" x14ac:dyDescent="0.45">
      <c r="C36" s="6"/>
      <c r="D36" s="6"/>
      <c r="E36" s="6"/>
      <c r="F36" s="151"/>
      <c r="G36" s="150"/>
      <c r="H36" s="152" t="s">
        <v>105</v>
      </c>
      <c r="I36" s="152"/>
    </row>
    <row r="37" spans="2:13" ht="30" customHeight="1" thickBot="1" x14ac:dyDescent="0.4">
      <c r="B37" s="13" t="s">
        <v>72</v>
      </c>
      <c r="C37" s="61" t="s">
        <v>103</v>
      </c>
      <c r="D37" s="60" t="s">
        <v>65</v>
      </c>
      <c r="E37" s="60" t="s">
        <v>104</v>
      </c>
      <c r="F37" s="66" t="s">
        <v>27</v>
      </c>
      <c r="G37" s="146"/>
      <c r="H37" s="146"/>
      <c r="I37" s="146"/>
    </row>
    <row r="38" spans="2:13" ht="30" customHeight="1" thickBot="1" x14ac:dyDescent="0.45">
      <c r="B38" s="43" t="s">
        <v>78</v>
      </c>
      <c r="C38" s="24" t="s">
        <v>39</v>
      </c>
      <c r="D38" s="16" t="s">
        <v>39</v>
      </c>
      <c r="E38" s="16" t="s">
        <v>39</v>
      </c>
      <c r="F38" s="16" t="s">
        <v>32</v>
      </c>
      <c r="G38" s="146"/>
      <c r="H38" s="146"/>
      <c r="I38" s="146"/>
    </row>
    <row r="39" spans="2:13" ht="30" customHeight="1" x14ac:dyDescent="0.35">
      <c r="B39" s="31" t="s">
        <v>22</v>
      </c>
      <c r="C39" s="31"/>
      <c r="D39" s="18"/>
      <c r="E39" s="18"/>
      <c r="F39" s="18"/>
      <c r="G39" s="146"/>
      <c r="H39" s="146"/>
      <c r="I39" s="146"/>
    </row>
    <row r="40" spans="2:13" ht="30" customHeight="1" thickBot="1" x14ac:dyDescent="0.4">
      <c r="B40" s="41" t="s">
        <v>23</v>
      </c>
      <c r="C40" s="41"/>
      <c r="D40" s="19"/>
      <c r="E40" s="19"/>
      <c r="F40" s="19"/>
      <c r="G40" s="146"/>
      <c r="H40" s="146"/>
      <c r="I40" s="146"/>
    </row>
    <row r="41" spans="2:13" ht="30" customHeight="1" thickBot="1" x14ac:dyDescent="0.4">
      <c r="B41" s="79"/>
      <c r="C41" s="94">
        <f>SUM(C39:C40)*5.5</f>
        <v>0</v>
      </c>
      <c r="D41" s="94">
        <f>SUM(D39:D40)*5.5</f>
        <v>0</v>
      </c>
      <c r="E41" s="94">
        <f>SUM(E39:E40)*5.5</f>
        <v>0</v>
      </c>
      <c r="F41" s="95">
        <f>SUM(C41:E41)</f>
        <v>0</v>
      </c>
      <c r="G41" s="146"/>
      <c r="H41" s="146"/>
      <c r="I41" s="146"/>
    </row>
    <row r="42" spans="2:13" ht="30" customHeight="1" thickBot="1" x14ac:dyDescent="0.45">
      <c r="B42" s="80" t="s">
        <v>79</v>
      </c>
      <c r="C42" s="62" t="s">
        <v>40</v>
      </c>
      <c r="D42" s="52" t="s">
        <v>40</v>
      </c>
      <c r="E42" s="52" t="s">
        <v>40</v>
      </c>
      <c r="F42" s="63"/>
      <c r="G42" s="146"/>
      <c r="H42" s="146"/>
      <c r="I42" s="146"/>
    </row>
    <row r="43" spans="2:13" ht="30" customHeight="1" thickBot="1" x14ac:dyDescent="0.4">
      <c r="B43" s="68" t="s">
        <v>24</v>
      </c>
      <c r="C43" s="68"/>
      <c r="D43" s="2"/>
      <c r="E43" s="3"/>
      <c r="F43" s="4"/>
      <c r="G43" s="146"/>
      <c r="H43" s="146"/>
      <c r="I43" s="146"/>
    </row>
    <row r="44" spans="2:13" ht="30" customHeight="1" thickBot="1" x14ac:dyDescent="0.4">
      <c r="B44" s="79"/>
      <c r="C44" s="94">
        <f>C43*6</f>
        <v>0</v>
      </c>
      <c r="D44" s="94">
        <f t="shared" ref="D44:E44" si="0">D43*6</f>
        <v>0</v>
      </c>
      <c r="E44" s="94">
        <f t="shared" si="0"/>
        <v>0</v>
      </c>
      <c r="F44" s="95">
        <f>SUM(C44:E44)</f>
        <v>0</v>
      </c>
      <c r="G44" s="146"/>
      <c r="H44" s="146"/>
      <c r="I44" s="146"/>
    </row>
    <row r="45" spans="2:13" ht="42" customHeight="1" thickBot="1" x14ac:dyDescent="0.4">
      <c r="E45" s="44" t="s">
        <v>69</v>
      </c>
      <c r="F45" s="97">
        <f>F41+F44</f>
        <v>0</v>
      </c>
    </row>
    <row r="46" spans="2:13" ht="14" customHeight="1" x14ac:dyDescent="0.2"/>
    <row r="47" spans="2:13" ht="26" customHeight="1" x14ac:dyDescent="0.3">
      <c r="H47" s="107" t="s">
        <v>111</v>
      </c>
      <c r="I47" s="107"/>
      <c r="J47" s="107" t="s">
        <v>110</v>
      </c>
      <c r="K47" s="107" t="s">
        <v>109</v>
      </c>
      <c r="M47" s="107" t="s">
        <v>108</v>
      </c>
    </row>
    <row r="48" spans="2:13" ht="17" thickBot="1" x14ac:dyDescent="0.25"/>
    <row r="49" spans="8:14" ht="30" thickBot="1" x14ac:dyDescent="0.4">
      <c r="H49" s="145" t="s">
        <v>114</v>
      </c>
      <c r="I49" s="153"/>
      <c r="J49" s="135"/>
      <c r="K49" s="136"/>
      <c r="L49" s="119"/>
      <c r="M49" s="120"/>
    </row>
    <row r="50" spans="8:14" ht="29" x14ac:dyDescent="0.35">
      <c r="H50" s="115" t="s">
        <v>118</v>
      </c>
      <c r="I50" s="154"/>
      <c r="J50" s="116"/>
      <c r="K50" s="155"/>
      <c r="L50" s="156"/>
      <c r="M50" s="157"/>
    </row>
    <row r="51" spans="8:14" ht="29" x14ac:dyDescent="0.35">
      <c r="H51" s="117" t="s">
        <v>117</v>
      </c>
      <c r="I51" s="158"/>
      <c r="J51" s="118"/>
      <c r="K51" s="159"/>
      <c r="L51" s="160"/>
      <c r="M51" s="161"/>
    </row>
    <row r="52" spans="8:14" ht="29" x14ac:dyDescent="0.35">
      <c r="H52" s="115" t="s">
        <v>116</v>
      </c>
      <c r="I52" s="154"/>
      <c r="J52" s="116"/>
      <c r="K52" s="155"/>
      <c r="L52" s="156"/>
      <c r="M52" s="157"/>
    </row>
    <row r="53" spans="8:14" ht="29" x14ac:dyDescent="0.35">
      <c r="H53" s="117" t="s">
        <v>115</v>
      </c>
      <c r="I53" s="158"/>
      <c r="J53" s="118"/>
      <c r="K53" s="162"/>
      <c r="L53" s="160"/>
      <c r="M53" s="161"/>
    </row>
    <row r="54" spans="8:14" ht="29" x14ac:dyDescent="0.35">
      <c r="H54" s="115" t="s">
        <v>134</v>
      </c>
      <c r="I54" s="154"/>
      <c r="J54" s="116"/>
      <c r="K54" s="163">
        <f>L26+'[1]HOME KITS'!J26</f>
        <v>0</v>
      </c>
      <c r="L54" s="160"/>
      <c r="M54" s="161"/>
    </row>
    <row r="55" spans="8:14" ht="30" thickBot="1" x14ac:dyDescent="0.4">
      <c r="H55" s="115" t="s">
        <v>133</v>
      </c>
      <c r="I55" s="154"/>
      <c r="J55" s="116"/>
      <c r="K55" s="155"/>
      <c r="L55" s="156"/>
      <c r="M55" s="157"/>
    </row>
    <row r="56" spans="8:14" ht="30" thickBot="1" x14ac:dyDescent="0.4">
      <c r="H56" s="134" t="s">
        <v>119</v>
      </c>
      <c r="I56" s="164"/>
      <c r="J56" s="135"/>
      <c r="K56" s="165" t="s">
        <v>141</v>
      </c>
      <c r="L56" s="166"/>
      <c r="M56" s="167"/>
    </row>
    <row r="57" spans="8:14" ht="30" thickBot="1" x14ac:dyDescent="0.4">
      <c r="H57" s="168" t="s">
        <v>120</v>
      </c>
      <c r="I57" s="169"/>
      <c r="J57" s="122"/>
      <c r="K57" s="122"/>
      <c r="L57" s="122"/>
      <c r="M57" s="121"/>
    </row>
    <row r="58" spans="8:14" ht="26" x14ac:dyDescent="0.3">
      <c r="H58" s="124" t="s">
        <v>121</v>
      </c>
      <c r="I58" s="124"/>
      <c r="J58" s="124" t="s">
        <v>125</v>
      </c>
      <c r="K58" s="125" t="s">
        <v>130</v>
      </c>
      <c r="L58" s="125" t="s">
        <v>135</v>
      </c>
      <c r="M58" s="126"/>
      <c r="N58" s="170"/>
    </row>
    <row r="59" spans="8:14" ht="26" x14ac:dyDescent="0.3">
      <c r="H59" s="128" t="s">
        <v>122</v>
      </c>
      <c r="I59" s="128"/>
      <c r="J59" s="128" t="s">
        <v>125</v>
      </c>
      <c r="K59" s="111" t="s">
        <v>131</v>
      </c>
      <c r="L59" s="111" t="s">
        <v>136</v>
      </c>
      <c r="M59" s="112"/>
      <c r="N59" s="170"/>
    </row>
    <row r="60" spans="8:14" ht="26" x14ac:dyDescent="0.3">
      <c r="H60" s="130" t="s">
        <v>123</v>
      </c>
      <c r="I60" s="130"/>
      <c r="J60" s="130" t="s">
        <v>126</v>
      </c>
      <c r="K60" s="109" t="s">
        <v>132</v>
      </c>
      <c r="L60" s="109" t="s">
        <v>137</v>
      </c>
      <c r="M60" s="110"/>
      <c r="N60" s="170"/>
    </row>
    <row r="61" spans="8:14" ht="27" thickBot="1" x14ac:dyDescent="0.35">
      <c r="H61" s="133" t="s">
        <v>124</v>
      </c>
      <c r="I61" s="133"/>
      <c r="J61" s="133" t="s">
        <v>127</v>
      </c>
      <c r="K61" s="113" t="s">
        <v>129</v>
      </c>
      <c r="L61" s="113" t="s">
        <v>128</v>
      </c>
      <c r="M61" s="114"/>
      <c r="N61" s="17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HOME KITS</vt:lpstr>
      <vt:lpstr>TEAM WEAR</vt:lpstr>
    </vt:vector>
  </TitlesOfParts>
  <Company>2 Worlds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Clive Lodge</dc:creator>
  <cp:lastModifiedBy>Microsoft Office User</cp:lastModifiedBy>
  <cp:lastPrinted>2017-06-12T14:35:35Z</cp:lastPrinted>
  <dcterms:created xsi:type="dcterms:W3CDTF">2017-06-09T15:21:08Z</dcterms:created>
  <dcterms:modified xsi:type="dcterms:W3CDTF">2020-07-13T11:50:24Z</dcterms:modified>
</cp:coreProperties>
</file>